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p601\Dropbox\CONSULTANCIES\CBS\PAPERS\Lewis_SOS_Datasets_2024\"/>
    </mc:Choice>
  </mc:AlternateContent>
  <xr:revisionPtr revIDLastSave="0" documentId="13_ncr:1_{317BEBE6-1B92-4C1A-B357-2C7E5270B8F4}" xr6:coauthVersionLast="47" xr6:coauthVersionMax="47" xr10:uidLastSave="{00000000-0000-0000-0000-000000000000}"/>
  <bookViews>
    <workbookView xWindow="-108" yWindow="-108" windowWidth="23256" windowHeight="12576" activeTab="2" xr2:uid="{8F0A367A-38F0-4FC3-89A2-7FC13DA6A707}"/>
  </bookViews>
  <sheets>
    <sheet name="South Africa" sheetId="1" r:id="rId1"/>
    <sheet name="Peru" sheetId="2" r:id="rId2"/>
    <sheet name="Keny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3" l="1"/>
  <c r="H36" i="3" s="1"/>
  <c r="G35" i="3"/>
  <c r="H35" i="3" s="1"/>
  <c r="H34" i="3"/>
  <c r="G34" i="3"/>
  <c r="G33" i="3"/>
  <c r="H33" i="3" s="1"/>
  <c r="H32" i="3"/>
  <c r="G32" i="3"/>
  <c r="G31" i="3"/>
  <c r="H31" i="3" s="1"/>
  <c r="G30" i="3"/>
  <c r="H30" i="3" s="1"/>
  <c r="G29" i="3"/>
  <c r="H29" i="3" s="1"/>
  <c r="H28" i="3"/>
  <c r="G28" i="3"/>
  <c r="G27" i="3"/>
  <c r="H27" i="3" s="1"/>
  <c r="H26" i="3"/>
  <c r="G26" i="3"/>
  <c r="G25" i="3"/>
  <c r="H25" i="3" s="1"/>
  <c r="G24" i="3"/>
  <c r="H24" i="3" s="1"/>
  <c r="G23" i="3"/>
  <c r="H23" i="3" s="1"/>
  <c r="H22" i="3"/>
  <c r="G22" i="3"/>
  <c r="G21" i="3"/>
  <c r="H21" i="3" s="1"/>
  <c r="H20" i="3"/>
  <c r="G20" i="3"/>
  <c r="G19" i="3"/>
  <c r="H19" i="3" s="1"/>
  <c r="D5" i="3"/>
  <c r="G35" i="2"/>
  <c r="H35" i="2" s="1"/>
  <c r="G34" i="2"/>
  <c r="H34" i="2" s="1"/>
  <c r="G33" i="2"/>
  <c r="H33" i="2" s="1"/>
  <c r="G32" i="2"/>
  <c r="H32" i="2" s="1"/>
  <c r="H31" i="2"/>
  <c r="G31" i="2"/>
  <c r="G30" i="2"/>
  <c r="H30" i="2" s="1"/>
  <c r="G29" i="2"/>
  <c r="H29" i="2" s="1"/>
  <c r="G28" i="2"/>
  <c r="H28" i="2" s="1"/>
  <c r="G27" i="2"/>
  <c r="H27" i="2" s="1"/>
  <c r="G26" i="2"/>
  <c r="H26" i="2" s="1"/>
  <c r="H25" i="2"/>
  <c r="G25" i="2"/>
  <c r="G24" i="2"/>
  <c r="H24" i="2" s="1"/>
  <c r="G23" i="2"/>
  <c r="H23" i="2" s="1"/>
  <c r="G22" i="2"/>
  <c r="H22" i="2" s="1"/>
  <c r="G21" i="2"/>
  <c r="H21" i="2" s="1"/>
  <c r="G20" i="2"/>
  <c r="H20" i="2" s="1"/>
  <c r="H19" i="2"/>
  <c r="G19" i="2"/>
  <c r="G18" i="2"/>
  <c r="H18" i="2" s="1"/>
  <c r="D5" i="2"/>
  <c r="D4" i="2"/>
  <c r="G35" i="1"/>
  <c r="H35" i="1" s="1"/>
  <c r="G34" i="1"/>
  <c r="H34" i="1" s="1"/>
  <c r="H33" i="1"/>
  <c r="G33" i="1"/>
  <c r="G32" i="1"/>
  <c r="H32" i="1" s="1"/>
  <c r="G31" i="1"/>
  <c r="H31" i="1" s="1"/>
  <c r="G30" i="1"/>
  <c r="H30" i="1" s="1"/>
  <c r="G29" i="1"/>
  <c r="H29" i="1" s="1"/>
  <c r="G28" i="1"/>
  <c r="H28" i="1" s="1"/>
  <c r="H27" i="1"/>
  <c r="G27" i="1"/>
  <c r="G26" i="1"/>
  <c r="H26" i="1" s="1"/>
  <c r="G25" i="1"/>
  <c r="H25" i="1" s="1"/>
  <c r="G24" i="1"/>
  <c r="H24" i="1" s="1"/>
  <c r="G23" i="1"/>
  <c r="H23" i="1" s="1"/>
  <c r="G22" i="1"/>
  <c r="H22" i="1" s="1"/>
  <c r="H21" i="1"/>
  <c r="G21" i="1"/>
  <c r="G20" i="1"/>
  <c r="H20" i="1" s="1"/>
  <c r="G19" i="1"/>
  <c r="H19" i="1" s="1"/>
  <c r="G18" i="1"/>
  <c r="H18" i="1" s="1"/>
  <c r="D5" i="1"/>
  <c r="D4" i="1"/>
  <c r="H37" i="3" l="1"/>
  <c r="H14" i="3"/>
  <c r="D10" i="3" s="1"/>
  <c r="G10" i="3" s="1"/>
  <c r="H14" i="2"/>
  <c r="D8" i="2" s="1"/>
  <c r="G8" i="2" s="1"/>
  <c r="H14" i="1"/>
  <c r="D10" i="1" s="1"/>
  <c r="G10" i="1" s="1"/>
  <c r="C10" i="3" l="1"/>
  <c r="F10" i="3" s="1"/>
  <c r="D11" i="3"/>
  <c r="G11" i="3" s="1"/>
  <c r="C11" i="3"/>
  <c r="F11" i="3" s="1"/>
  <c r="D8" i="3"/>
  <c r="G8" i="3" s="1"/>
  <c r="C8" i="3"/>
  <c r="F8" i="3" s="1"/>
  <c r="C8" i="2"/>
  <c r="F8" i="2" s="1"/>
  <c r="C11" i="2"/>
  <c r="F11" i="2" s="1"/>
  <c r="D11" i="2"/>
  <c r="G11" i="2" s="1"/>
  <c r="D10" i="2"/>
  <c r="G10" i="2" s="1"/>
  <c r="C10" i="2"/>
  <c r="F10" i="2" s="1"/>
  <c r="C8" i="1"/>
  <c r="F8" i="1" s="1"/>
  <c r="D11" i="1"/>
  <c r="G11" i="1" s="1"/>
  <c r="C11" i="1"/>
  <c r="F11" i="1" s="1"/>
  <c r="C10" i="1"/>
  <c r="F10" i="1" s="1"/>
  <c r="D8" i="1"/>
  <c r="G8" i="1" s="1"/>
</calcChain>
</file>

<file path=xl/sharedStrings.xml><?xml version="1.0" encoding="utf-8"?>
<sst xmlns="http://schemas.openxmlformats.org/spreadsheetml/2006/main" count="123" uniqueCount="43">
  <si>
    <t>so an average week top up could be with 60 points</t>
  </si>
  <si>
    <t>IN RAND</t>
  </si>
  <si>
    <t>DOLLARS</t>
  </si>
  <si>
    <t>RAND</t>
  </si>
  <si>
    <t>USD</t>
  </si>
  <si>
    <t>Total Budget (&amp; Sim)</t>
  </si>
  <si>
    <t>Phone Value</t>
  </si>
  <si>
    <t>Target Response Rate</t>
  </si>
  <si>
    <t>Plan B</t>
  </si>
  <si>
    <t>Top-up per Point</t>
  </si>
  <si>
    <t>Plan A</t>
  </si>
  <si>
    <t>Credit toward Owning Phone per Point</t>
  </si>
  <si>
    <t>Total Points Possible</t>
  </si>
  <si>
    <t>Form</t>
  </si>
  <si>
    <t>Repeats</t>
  </si>
  <si>
    <t>Paid Submissions per Repeat</t>
  </si>
  <si>
    <t>Base value</t>
  </si>
  <si>
    <t>Bonus section 1</t>
  </si>
  <si>
    <t>Bonus section 2</t>
  </si>
  <si>
    <t>Sum Value</t>
  </si>
  <si>
    <t>Total Points Across Year</t>
  </si>
  <si>
    <t>Demographics-BASELINE (and first weekly &amp; monthly)</t>
  </si>
  <si>
    <t>Demographics- WEEKLY</t>
  </si>
  <si>
    <t>Demographics- MONTHLY (plus the weekly)</t>
  </si>
  <si>
    <t>Election</t>
  </si>
  <si>
    <t>Electricity</t>
  </si>
  <si>
    <t>Household (Poverty)</t>
  </si>
  <si>
    <t>Journey_task_cbs_collection</t>
  </si>
  <si>
    <t>Journey_task_community_toilet</t>
  </si>
  <si>
    <t>Journey_task_truck_road</t>
  </si>
  <si>
    <t>Sanitation_access_cbs_users / non users</t>
  </si>
  <si>
    <t>Shocks</t>
  </si>
  <si>
    <t>SNA_CBS_users baseline (plus quarterly)</t>
  </si>
  <si>
    <t>SNA quarterly</t>
  </si>
  <si>
    <t>Wash_monthly</t>
  </si>
  <si>
    <t>Wash_once</t>
  </si>
  <si>
    <t>Wash_quarterly</t>
  </si>
  <si>
    <t>Wash_weekly</t>
  </si>
  <si>
    <t>Wellbeing</t>
  </si>
  <si>
    <t>SOL</t>
  </si>
  <si>
    <t>KES</t>
  </si>
  <si>
    <t>points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</si>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</sst>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"/>
    <numFmt numFmtId="166" formatCode="0.00000"/>
  </numFmts>
  <fonts count="12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theme="9" tint="-0.499984740745262"/>
      <name val="Calibri"/>
      <family val="2"/>
    </font>
    <font>
      <sz val="12"/>
      <color rgb="FF00B050"/>
      <name val="Calibri"/>
      <family val="2"/>
    </font>
    <font>
      <sz val="12"/>
      <color rgb="FFFF0000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sz val="12"/>
      <name val="Calibri"/>
      <family val="2"/>
    </font>
    <font>
      <sz val="12"/>
      <color theme="0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0" borderId="3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1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164" fontId="4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6" xfId="0" applyFont="1" applyBorder="1" applyAlignment="1">
      <alignment horizontal="righ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6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3" fillId="0" borderId="8" xfId="0" applyFont="1" applyBorder="1" applyAlignment="1">
      <alignment horizontal="right" wrapText="1"/>
    </xf>
    <xf numFmtId="0" fontId="4" fillId="0" borderId="9" xfId="0" applyFont="1" applyBorder="1" applyAlignment="1">
      <alignment horizontal="right" wrapText="1"/>
    </xf>
    <xf numFmtId="165" fontId="3" fillId="0" borderId="0" xfId="0" applyNumberFormat="1" applyFont="1" applyAlignment="1">
      <alignment wrapText="1"/>
    </xf>
    <xf numFmtId="166" fontId="4" fillId="0" borderId="0" xfId="0" applyNumberFormat="1" applyFont="1" applyAlignment="1">
      <alignment wrapText="1"/>
    </xf>
    <xf numFmtId="0" fontId="9" fillId="0" borderId="1" xfId="0" applyFont="1" applyBorder="1"/>
    <xf numFmtId="0" fontId="9" fillId="0" borderId="2" xfId="0" applyFont="1" applyBorder="1"/>
    <xf numFmtId="0" fontId="10" fillId="2" borderId="2" xfId="0" applyFont="1" applyFill="1" applyBorder="1"/>
    <xf numFmtId="0" fontId="9" fillId="0" borderId="1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9" fillId="0" borderId="5" xfId="0" applyFont="1" applyBorder="1"/>
    <xf numFmtId="0" fontId="9" fillId="0" borderId="0" xfId="0" applyFont="1"/>
    <xf numFmtId="0" fontId="9" fillId="0" borderId="11" xfId="0" applyFont="1" applyBorder="1"/>
    <xf numFmtId="0" fontId="11" fillId="0" borderId="5" xfId="0" applyFont="1" applyBorder="1"/>
    <xf numFmtId="0" fontId="11" fillId="0" borderId="0" xfId="0" applyFont="1"/>
    <xf numFmtId="0" fontId="11" fillId="0" borderId="11" xfId="0" applyFont="1" applyBorder="1"/>
    <xf numFmtId="0" fontId="10" fillId="3" borderId="5" xfId="0" applyFont="1" applyFill="1" applyBorder="1" applyAlignment="1">
      <alignment wrapText="1"/>
    </xf>
    <xf numFmtId="0" fontId="10" fillId="3" borderId="0" xfId="0" applyFont="1" applyFill="1" applyAlignment="1">
      <alignment wrapText="1"/>
    </xf>
    <xf numFmtId="0" fontId="10" fillId="3" borderId="11" xfId="0" applyFont="1" applyFill="1" applyBorder="1" applyAlignment="1">
      <alignment wrapText="1"/>
    </xf>
    <xf numFmtId="0" fontId="9" fillId="0" borderId="0" xfId="0" applyFont="1" applyAlignment="1">
      <alignment horizontal="right"/>
    </xf>
    <xf numFmtId="0" fontId="9" fillId="0" borderId="11" xfId="0" applyFont="1" applyBorder="1" applyAlignment="1">
      <alignment horizontal="right"/>
    </xf>
    <xf numFmtId="0" fontId="1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ADDAE-9FF5-4DF9-B585-3C06A1BE0902}">
  <dimension ref="A1:L36"/>
  <sheetViews>
    <sheetView workbookViewId="0">
      <selection sqref="A1:XFD1048576"/>
    </sheetView>
  </sheetViews>
  <sheetFormatPr defaultColWidth="14.44140625" defaultRowHeight="14.4" x14ac:dyDescent="0.3"/>
  <cols>
    <col min="1" max="1" width="38.5546875" customWidth="1"/>
    <col min="2" max="2" width="21.33203125" customWidth="1"/>
    <col min="3" max="3" width="11.5546875" customWidth="1"/>
    <col min="4" max="4" width="12.44140625" customWidth="1"/>
    <col min="5" max="5" width="10.6640625" customWidth="1"/>
    <col min="6" max="9" width="11.44140625" customWidth="1"/>
    <col min="12" max="12" width="50.33203125" customWidth="1"/>
  </cols>
  <sheetData>
    <row r="1" spans="1:12" ht="15.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.6" x14ac:dyDescent="0.3">
      <c r="A2" s="1"/>
      <c r="B2" s="1"/>
      <c r="C2" s="2"/>
      <c r="D2" s="1"/>
      <c r="E2" s="1"/>
      <c r="F2" s="3" t="s">
        <v>0</v>
      </c>
      <c r="G2" s="3"/>
      <c r="H2" s="1"/>
      <c r="I2" s="1"/>
      <c r="J2" s="1"/>
      <c r="K2" s="1"/>
      <c r="L2" s="1"/>
    </row>
    <row r="3" spans="1:12" ht="16.2" thickBot="1" x14ac:dyDescent="0.35">
      <c r="A3" s="1"/>
      <c r="B3" s="1"/>
      <c r="C3" s="4" t="s">
        <v>1</v>
      </c>
      <c r="D3" s="5" t="s">
        <v>2</v>
      </c>
      <c r="E3" s="1"/>
      <c r="F3" s="4" t="s">
        <v>3</v>
      </c>
      <c r="G3" s="5" t="s">
        <v>4</v>
      </c>
      <c r="H3" s="1"/>
      <c r="I3" s="1"/>
      <c r="J3" s="1"/>
      <c r="K3" s="1"/>
      <c r="L3" s="1"/>
    </row>
    <row r="4" spans="1:12" s="13" customFormat="1" ht="15.6" x14ac:dyDescent="0.3">
      <c r="A4" s="6"/>
      <c r="B4" s="7" t="s">
        <v>5</v>
      </c>
      <c r="C4" s="8">
        <v>2400</v>
      </c>
      <c r="D4" s="9">
        <f>C4*0.062</f>
        <v>148.80000000000001</v>
      </c>
      <c r="E4" s="10"/>
      <c r="F4" s="11">
        <v>60</v>
      </c>
      <c r="G4" s="12">
        <v>60</v>
      </c>
      <c r="H4" s="10"/>
      <c r="I4" s="10"/>
      <c r="J4" s="10"/>
      <c r="K4" s="10"/>
      <c r="L4" s="10"/>
    </row>
    <row r="5" spans="1:12" s="13" customFormat="1" ht="15.6" x14ac:dyDescent="0.3">
      <c r="A5" s="14"/>
      <c r="B5" s="15" t="s">
        <v>6</v>
      </c>
      <c r="C5" s="16">
        <v>1200</v>
      </c>
      <c r="D5" s="17">
        <f t="shared" ref="D5" si="0">C5*0.062</f>
        <v>74.400000000000006</v>
      </c>
      <c r="E5" s="10"/>
      <c r="F5" s="11"/>
      <c r="G5" s="12"/>
      <c r="H5" s="10"/>
      <c r="I5" s="10"/>
      <c r="J5" s="10"/>
      <c r="K5" s="10"/>
      <c r="L5" s="10"/>
    </row>
    <row r="6" spans="1:12" s="13" customFormat="1" ht="28.2" x14ac:dyDescent="0.3">
      <c r="A6" s="14"/>
      <c r="B6" s="18" t="s">
        <v>7</v>
      </c>
      <c r="C6" s="19">
        <v>0.9</v>
      </c>
      <c r="D6" s="20">
        <v>0.9</v>
      </c>
      <c r="E6" s="10"/>
      <c r="F6" s="11"/>
      <c r="G6" s="12"/>
      <c r="H6" s="10"/>
      <c r="I6" s="10"/>
      <c r="J6" s="10"/>
      <c r="K6" s="10"/>
      <c r="L6" s="10"/>
    </row>
    <row r="7" spans="1:12" s="13" customFormat="1" ht="15.6" x14ac:dyDescent="0.3">
      <c r="A7" s="14"/>
      <c r="B7" s="15"/>
      <c r="C7" s="21"/>
      <c r="D7" s="17"/>
      <c r="E7" s="10"/>
      <c r="F7" s="11"/>
      <c r="G7" s="12"/>
      <c r="H7" s="10"/>
      <c r="I7" s="10"/>
      <c r="J7" s="10"/>
      <c r="K7" s="10"/>
      <c r="L7" s="10"/>
    </row>
    <row r="8" spans="1:12" s="13" customFormat="1" ht="15.6" x14ac:dyDescent="0.3">
      <c r="A8" s="14" t="s">
        <v>8</v>
      </c>
      <c r="B8" s="15" t="s">
        <v>9</v>
      </c>
      <c r="C8" s="16">
        <f>C4/H14/C6</f>
        <v>0.58997050147492625</v>
      </c>
      <c r="D8" s="17">
        <f>D4/H14/D6</f>
        <v>3.6578171091445427E-2</v>
      </c>
      <c r="E8" s="10"/>
      <c r="F8" s="11">
        <f>C8*F4</f>
        <v>35.398230088495573</v>
      </c>
      <c r="G8" s="12">
        <f>D8*G4</f>
        <v>2.1946902654867255</v>
      </c>
      <c r="H8" s="10"/>
      <c r="I8" s="10"/>
      <c r="J8" s="10"/>
      <c r="K8" s="10"/>
      <c r="L8" s="10"/>
    </row>
    <row r="9" spans="1:12" s="13" customFormat="1" ht="15.6" x14ac:dyDescent="0.3">
      <c r="A9" s="14"/>
      <c r="B9" s="15"/>
      <c r="C9" s="21"/>
      <c r="D9" s="17"/>
      <c r="E9" s="10"/>
      <c r="F9" s="11"/>
      <c r="G9" s="12"/>
      <c r="H9" s="10"/>
      <c r="I9" s="10"/>
      <c r="J9" s="10"/>
      <c r="K9" s="10"/>
      <c r="L9" s="10"/>
    </row>
    <row r="10" spans="1:12" s="13" customFormat="1" ht="15.6" x14ac:dyDescent="0.3">
      <c r="A10" s="14" t="s">
        <v>10</v>
      </c>
      <c r="B10" s="15" t="s">
        <v>9</v>
      </c>
      <c r="C10" s="16">
        <f>(C4-C5)/H14/C6</f>
        <v>0.29498525073746312</v>
      </c>
      <c r="D10" s="17">
        <f>(D4-D5)/H14/D6</f>
        <v>1.8289085545722714E-2</v>
      </c>
      <c r="E10" s="10"/>
      <c r="F10" s="11">
        <f>F4*C10</f>
        <v>17.699115044247787</v>
      </c>
      <c r="G10" s="12">
        <f>G4*D10</f>
        <v>1.0973451327433628</v>
      </c>
      <c r="H10" s="10"/>
      <c r="I10" s="10"/>
      <c r="J10" s="10"/>
      <c r="K10" s="10"/>
      <c r="L10" s="10"/>
    </row>
    <row r="11" spans="1:12" s="13" customFormat="1" ht="29.4" thickBot="1" x14ac:dyDescent="0.35">
      <c r="A11" s="22"/>
      <c r="B11" s="23" t="s">
        <v>11</v>
      </c>
      <c r="C11" s="24">
        <f>1/H14/C6</f>
        <v>2.4582104228121929E-4</v>
      </c>
      <c r="D11" s="25">
        <f>1/H14/D6</f>
        <v>2.4582104228121929E-4</v>
      </c>
      <c r="E11" s="10"/>
      <c r="F11" s="26">
        <f>F4*C11</f>
        <v>1.4749262536873158E-2</v>
      </c>
      <c r="G11" s="27">
        <f>G4*D11</f>
        <v>1.4749262536873158E-2</v>
      </c>
      <c r="H11" s="10"/>
      <c r="I11" s="10"/>
      <c r="J11" s="10"/>
      <c r="K11" s="10"/>
      <c r="L11" s="10"/>
    </row>
    <row r="12" spans="1:12" ht="15.6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6.2" thickBot="1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5.6" x14ac:dyDescent="0.3">
      <c r="A14" s="28"/>
      <c r="B14" s="29"/>
      <c r="C14" s="29"/>
      <c r="D14" s="29"/>
      <c r="E14" s="29"/>
      <c r="F14" s="29"/>
      <c r="G14" s="30" t="s">
        <v>12</v>
      </c>
      <c r="H14" s="31">
        <f>SUM(H16:H35)</f>
        <v>4520</v>
      </c>
      <c r="I14" s="32"/>
      <c r="J14" s="32"/>
      <c r="K14" s="1"/>
    </row>
    <row r="15" spans="1:12" ht="15.6" x14ac:dyDescent="0.3">
      <c r="A15" s="33"/>
      <c r="B15" s="34"/>
      <c r="C15" s="34"/>
      <c r="D15" s="34"/>
      <c r="E15" s="34"/>
      <c r="F15" s="34"/>
      <c r="G15" s="34"/>
      <c r="H15" s="35"/>
      <c r="I15" s="1"/>
      <c r="J15" s="1"/>
      <c r="K15" s="1"/>
    </row>
    <row r="16" spans="1:12" x14ac:dyDescent="0.3">
      <c r="A16" s="36"/>
      <c r="B16" s="37"/>
      <c r="C16" s="37"/>
      <c r="D16" s="37"/>
      <c r="E16" s="37"/>
      <c r="F16" s="37"/>
      <c r="G16" s="37"/>
      <c r="H16" s="38"/>
    </row>
    <row r="17" spans="1:11" s="13" customFormat="1" ht="62.4" x14ac:dyDescent="0.3">
      <c r="A17" s="39" t="s">
        <v>13</v>
      </c>
      <c r="B17" s="40" t="s">
        <v>14</v>
      </c>
      <c r="C17" s="40" t="s">
        <v>15</v>
      </c>
      <c r="D17" s="40" t="s">
        <v>16</v>
      </c>
      <c r="E17" s="40" t="s">
        <v>17</v>
      </c>
      <c r="F17" s="40" t="s">
        <v>18</v>
      </c>
      <c r="G17" s="40" t="s">
        <v>19</v>
      </c>
      <c r="H17" s="41" t="s">
        <v>20</v>
      </c>
      <c r="I17" s="10"/>
      <c r="J17" s="10"/>
      <c r="K17" s="10"/>
    </row>
    <row r="18" spans="1:11" ht="15.6" x14ac:dyDescent="0.3">
      <c r="A18" t="s">
        <v>21</v>
      </c>
      <c r="B18">
        <v>1</v>
      </c>
      <c r="C18">
        <v>1</v>
      </c>
      <c r="D18" s="37">
        <v>15</v>
      </c>
      <c r="E18" s="37">
        <v>5</v>
      </c>
      <c r="F18" s="37"/>
      <c r="G18" s="42">
        <f t="shared" ref="G18:G35" si="1">SUM(D18:F18)</f>
        <v>20</v>
      </c>
      <c r="H18" s="43">
        <f t="shared" ref="H18:H35" si="2">G18*B18*C18</f>
        <v>20</v>
      </c>
      <c r="J18" s="32"/>
    </row>
    <row r="19" spans="1:11" ht="15.6" x14ac:dyDescent="0.3">
      <c r="A19" t="s">
        <v>22</v>
      </c>
      <c r="B19">
        <v>40</v>
      </c>
      <c r="C19">
        <v>1</v>
      </c>
      <c r="D19" s="37">
        <v>5</v>
      </c>
      <c r="E19" s="37"/>
      <c r="F19" s="37"/>
      <c r="G19" s="42">
        <f t="shared" si="1"/>
        <v>5</v>
      </c>
      <c r="H19" s="43">
        <f t="shared" si="2"/>
        <v>200</v>
      </c>
      <c r="J19" s="32"/>
    </row>
    <row r="20" spans="1:11" ht="15.6" x14ac:dyDescent="0.3">
      <c r="A20" t="s">
        <v>23</v>
      </c>
      <c r="B20">
        <v>12</v>
      </c>
      <c r="C20">
        <v>1</v>
      </c>
      <c r="D20" s="37">
        <v>10</v>
      </c>
      <c r="E20" s="37"/>
      <c r="F20" s="37"/>
      <c r="G20" s="42">
        <f t="shared" si="1"/>
        <v>10</v>
      </c>
      <c r="H20" s="43">
        <f t="shared" si="2"/>
        <v>120</v>
      </c>
      <c r="J20" s="32"/>
    </row>
    <row r="21" spans="1:11" ht="15.6" x14ac:dyDescent="0.3">
      <c r="A21" t="s">
        <v>24</v>
      </c>
      <c r="B21">
        <v>52</v>
      </c>
      <c r="C21">
        <v>1</v>
      </c>
      <c r="D21" s="37">
        <v>5</v>
      </c>
      <c r="E21" s="37"/>
      <c r="F21" s="37"/>
      <c r="G21" s="42">
        <f t="shared" si="1"/>
        <v>5</v>
      </c>
      <c r="H21" s="43">
        <f t="shared" si="2"/>
        <v>260</v>
      </c>
      <c r="J21" s="32"/>
    </row>
    <row r="22" spans="1:11" ht="15.6" x14ac:dyDescent="0.3">
      <c r="A22" t="s">
        <v>25</v>
      </c>
      <c r="B22">
        <v>52</v>
      </c>
      <c r="C22">
        <v>1</v>
      </c>
      <c r="D22" s="37">
        <v>5</v>
      </c>
      <c r="E22" s="37"/>
      <c r="F22" s="37"/>
      <c r="G22" s="42">
        <f t="shared" si="1"/>
        <v>5</v>
      </c>
      <c r="H22" s="43">
        <f t="shared" si="2"/>
        <v>260</v>
      </c>
      <c r="J22" s="32"/>
    </row>
    <row r="23" spans="1:11" ht="15.6" x14ac:dyDescent="0.3">
      <c r="A23" t="s">
        <v>26</v>
      </c>
      <c r="B23">
        <v>4</v>
      </c>
      <c r="C23">
        <v>1</v>
      </c>
      <c r="D23" s="37">
        <v>10</v>
      </c>
      <c r="E23" s="37">
        <v>5</v>
      </c>
      <c r="F23" s="37">
        <v>5</v>
      </c>
      <c r="G23" s="42">
        <f t="shared" si="1"/>
        <v>20</v>
      </c>
      <c r="H23" s="43">
        <f t="shared" si="2"/>
        <v>80</v>
      </c>
      <c r="J23" s="32"/>
    </row>
    <row r="24" spans="1:11" ht="15.6" x14ac:dyDescent="0.3">
      <c r="A24" t="s">
        <v>27</v>
      </c>
      <c r="B24">
        <v>1</v>
      </c>
      <c r="C24">
        <v>1</v>
      </c>
      <c r="D24" s="37">
        <v>10</v>
      </c>
      <c r="E24" s="37"/>
      <c r="F24" s="37"/>
      <c r="G24" s="42">
        <f t="shared" si="1"/>
        <v>10</v>
      </c>
      <c r="H24" s="43">
        <f t="shared" si="2"/>
        <v>10</v>
      </c>
      <c r="J24" s="32"/>
    </row>
    <row r="25" spans="1:11" ht="15.6" x14ac:dyDescent="0.3">
      <c r="A25" t="s">
        <v>28</v>
      </c>
      <c r="B25">
        <v>1</v>
      </c>
      <c r="C25">
        <v>1</v>
      </c>
      <c r="D25" s="37">
        <v>10</v>
      </c>
      <c r="E25" s="37"/>
      <c r="F25" s="37"/>
      <c r="G25" s="42">
        <f t="shared" si="1"/>
        <v>10</v>
      </c>
      <c r="H25" s="43">
        <f t="shared" si="2"/>
        <v>10</v>
      </c>
      <c r="J25" s="32"/>
    </row>
    <row r="26" spans="1:11" ht="15.6" x14ac:dyDescent="0.3">
      <c r="A26" t="s">
        <v>29</v>
      </c>
      <c r="B26">
        <v>1</v>
      </c>
      <c r="C26">
        <v>1</v>
      </c>
      <c r="D26" s="37">
        <v>10</v>
      </c>
      <c r="E26" s="37"/>
      <c r="F26" s="37"/>
      <c r="G26" s="42">
        <f t="shared" si="1"/>
        <v>10</v>
      </c>
      <c r="H26" s="43">
        <f t="shared" si="2"/>
        <v>10</v>
      </c>
      <c r="J26" s="32"/>
    </row>
    <row r="27" spans="1:11" ht="15.6" x14ac:dyDescent="0.3">
      <c r="A27" t="s">
        <v>30</v>
      </c>
      <c r="B27">
        <v>52</v>
      </c>
      <c r="C27">
        <v>1</v>
      </c>
      <c r="D27" s="37">
        <v>10</v>
      </c>
      <c r="E27" s="37">
        <v>5</v>
      </c>
      <c r="F27" s="37"/>
      <c r="G27" s="42">
        <f t="shared" si="1"/>
        <v>15</v>
      </c>
      <c r="H27" s="43">
        <f t="shared" si="2"/>
        <v>780</v>
      </c>
      <c r="J27" s="32"/>
    </row>
    <row r="28" spans="1:11" ht="15.6" x14ac:dyDescent="0.3">
      <c r="A28" t="s">
        <v>31</v>
      </c>
      <c r="B28">
        <v>52</v>
      </c>
      <c r="C28">
        <v>1</v>
      </c>
      <c r="D28" s="37">
        <v>10</v>
      </c>
      <c r="E28" s="37">
        <v>5</v>
      </c>
      <c r="F28" s="37">
        <v>5</v>
      </c>
      <c r="G28" s="42">
        <f t="shared" si="1"/>
        <v>20</v>
      </c>
      <c r="H28" s="43">
        <f t="shared" si="2"/>
        <v>1040</v>
      </c>
      <c r="J28" s="32"/>
    </row>
    <row r="29" spans="1:11" ht="15.6" x14ac:dyDescent="0.3">
      <c r="A29" t="s">
        <v>32</v>
      </c>
      <c r="B29">
        <v>1</v>
      </c>
      <c r="C29">
        <v>1</v>
      </c>
      <c r="D29" s="37">
        <v>15</v>
      </c>
      <c r="E29" s="37"/>
      <c r="F29" s="37"/>
      <c r="G29" s="42">
        <f t="shared" si="1"/>
        <v>15</v>
      </c>
      <c r="H29" s="43">
        <f t="shared" si="2"/>
        <v>15</v>
      </c>
      <c r="J29" s="32"/>
    </row>
    <row r="30" spans="1:11" ht="15.6" x14ac:dyDescent="0.3">
      <c r="A30" t="s">
        <v>33</v>
      </c>
      <c r="B30">
        <v>4</v>
      </c>
      <c r="C30">
        <v>1</v>
      </c>
      <c r="D30" s="37">
        <v>5</v>
      </c>
      <c r="E30" s="37"/>
      <c r="F30" s="37"/>
      <c r="G30" s="42">
        <f t="shared" si="1"/>
        <v>5</v>
      </c>
      <c r="H30" s="43">
        <f t="shared" si="2"/>
        <v>20</v>
      </c>
      <c r="J30" s="32"/>
    </row>
    <row r="31" spans="1:11" ht="15.6" x14ac:dyDescent="0.3">
      <c r="A31" t="s">
        <v>34</v>
      </c>
      <c r="B31">
        <v>12</v>
      </c>
      <c r="C31">
        <v>1</v>
      </c>
      <c r="D31" s="37">
        <v>5</v>
      </c>
      <c r="E31" s="37"/>
      <c r="F31" s="37"/>
      <c r="G31" s="42">
        <f t="shared" si="1"/>
        <v>5</v>
      </c>
      <c r="H31" s="43">
        <f t="shared" si="2"/>
        <v>60</v>
      </c>
      <c r="J31" s="32"/>
    </row>
    <row r="32" spans="1:11" ht="15.6" x14ac:dyDescent="0.3">
      <c r="A32" t="s">
        <v>35</v>
      </c>
      <c r="B32">
        <v>1</v>
      </c>
      <c r="C32">
        <v>1</v>
      </c>
      <c r="D32" s="44">
        <v>15</v>
      </c>
      <c r="E32" s="37"/>
      <c r="F32" s="37"/>
      <c r="G32" s="42">
        <f t="shared" si="1"/>
        <v>15</v>
      </c>
      <c r="H32" s="43">
        <f t="shared" si="2"/>
        <v>15</v>
      </c>
      <c r="J32" s="32"/>
    </row>
    <row r="33" spans="1:10" ht="15.6" x14ac:dyDescent="0.3">
      <c r="A33" t="s">
        <v>36</v>
      </c>
      <c r="B33">
        <v>4</v>
      </c>
      <c r="C33">
        <v>1</v>
      </c>
      <c r="D33" s="37">
        <v>10</v>
      </c>
      <c r="E33" s="37">
        <v>5</v>
      </c>
      <c r="F33" s="37"/>
      <c r="G33" s="42">
        <f t="shared" si="1"/>
        <v>15</v>
      </c>
      <c r="H33" s="43">
        <f t="shared" si="2"/>
        <v>60</v>
      </c>
      <c r="J33" s="32"/>
    </row>
    <row r="34" spans="1:10" ht="15.6" x14ac:dyDescent="0.3">
      <c r="A34" t="s">
        <v>37</v>
      </c>
      <c r="B34">
        <v>52</v>
      </c>
      <c r="C34">
        <v>1</v>
      </c>
      <c r="D34" s="37">
        <v>10</v>
      </c>
      <c r="E34" s="37">
        <v>5</v>
      </c>
      <c r="F34" s="37">
        <v>5</v>
      </c>
      <c r="G34" s="42">
        <f t="shared" si="1"/>
        <v>20</v>
      </c>
      <c r="H34" s="43">
        <f t="shared" si="2"/>
        <v>1040</v>
      </c>
      <c r="J34" s="32"/>
    </row>
    <row r="35" spans="1:10" ht="15.6" x14ac:dyDescent="0.3">
      <c r="A35" t="s">
        <v>38</v>
      </c>
      <c r="B35">
        <v>52</v>
      </c>
      <c r="C35">
        <v>1</v>
      </c>
      <c r="D35" s="37">
        <v>10</v>
      </c>
      <c r="E35" s="37"/>
      <c r="F35" s="37"/>
      <c r="G35" s="42">
        <f t="shared" si="1"/>
        <v>10</v>
      </c>
      <c r="H35" s="43">
        <f t="shared" si="2"/>
        <v>520</v>
      </c>
      <c r="J35" s="32"/>
    </row>
    <row r="36" spans="1:10" x14ac:dyDescent="0.3">
      <c r="F36" s="37"/>
      <c r="G36" s="37"/>
    </row>
  </sheetData>
  <mergeCells count="1"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B4C79-B0FD-415F-8D90-53ECF94D3991}">
  <dimension ref="A1:L36"/>
  <sheetViews>
    <sheetView workbookViewId="0">
      <selection sqref="A1:XFD1048576"/>
    </sheetView>
  </sheetViews>
  <sheetFormatPr defaultColWidth="14.44140625" defaultRowHeight="14.4" x14ac:dyDescent="0.3"/>
  <cols>
    <col min="1" max="1" width="38.5546875" customWidth="1"/>
    <col min="2" max="2" width="21.33203125" customWidth="1"/>
    <col min="3" max="3" width="11.5546875" customWidth="1"/>
    <col min="4" max="4" width="12.44140625" customWidth="1"/>
    <col min="5" max="5" width="10.6640625" customWidth="1"/>
    <col min="6" max="9" width="11.44140625" customWidth="1"/>
    <col min="12" max="12" width="50.33203125" customWidth="1"/>
  </cols>
  <sheetData>
    <row r="1" spans="1:12" ht="15.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.6" x14ac:dyDescent="0.3">
      <c r="A2" s="1"/>
      <c r="B2" s="1"/>
      <c r="C2" s="2"/>
      <c r="D2" s="1"/>
      <c r="E2" s="1"/>
      <c r="F2" s="3" t="s">
        <v>0</v>
      </c>
      <c r="G2" s="3"/>
      <c r="H2" s="1"/>
      <c r="I2" s="1"/>
      <c r="J2" s="1"/>
      <c r="K2" s="1"/>
      <c r="L2" s="1"/>
    </row>
    <row r="3" spans="1:12" ht="16.2" thickBot="1" x14ac:dyDescent="0.35">
      <c r="A3" s="1"/>
      <c r="B3" s="1"/>
      <c r="C3" s="4" t="s">
        <v>39</v>
      </c>
      <c r="D3" s="5" t="s">
        <v>2</v>
      </c>
      <c r="E3" s="1"/>
      <c r="F3" s="4" t="s">
        <v>39</v>
      </c>
      <c r="G3" s="5" t="s">
        <v>4</v>
      </c>
      <c r="H3" s="1"/>
      <c r="I3" s="1"/>
      <c r="J3" s="1"/>
      <c r="K3" s="1"/>
      <c r="L3" s="1"/>
    </row>
    <row r="4" spans="1:12" s="13" customFormat="1" ht="15.6" x14ac:dyDescent="0.3">
      <c r="A4" s="6"/>
      <c r="B4" s="7" t="s">
        <v>5</v>
      </c>
      <c r="C4" s="8">
        <v>420</v>
      </c>
      <c r="D4" s="9">
        <f>C4*0.25</f>
        <v>105</v>
      </c>
      <c r="E4" s="10"/>
      <c r="F4" s="11">
        <v>60</v>
      </c>
      <c r="G4" s="12">
        <v>60</v>
      </c>
      <c r="H4" s="10"/>
      <c r="I4" s="10"/>
      <c r="J4" s="10"/>
      <c r="K4" s="10"/>
      <c r="L4" s="10"/>
    </row>
    <row r="5" spans="1:12" s="13" customFormat="1" ht="15.6" x14ac:dyDescent="0.3">
      <c r="A5" s="14"/>
      <c r="B5" s="15" t="s">
        <v>6</v>
      </c>
      <c r="C5" s="16">
        <v>180</v>
      </c>
      <c r="D5" s="17">
        <f>C5*0.25</f>
        <v>45</v>
      </c>
      <c r="E5" s="10"/>
      <c r="F5" s="11"/>
      <c r="G5" s="12"/>
      <c r="H5" s="10"/>
      <c r="I5" s="10"/>
      <c r="J5" s="10"/>
      <c r="K5" s="10"/>
      <c r="L5" s="10"/>
    </row>
    <row r="6" spans="1:12" s="13" customFormat="1" ht="28.2" x14ac:dyDescent="0.3">
      <c r="A6" s="14"/>
      <c r="B6" s="18" t="s">
        <v>7</v>
      </c>
      <c r="C6" s="19">
        <v>0.9</v>
      </c>
      <c r="D6" s="20">
        <v>0.9</v>
      </c>
      <c r="E6" s="10"/>
      <c r="F6" s="11"/>
      <c r="G6" s="12"/>
      <c r="H6" s="10"/>
      <c r="I6" s="10"/>
      <c r="J6" s="10"/>
      <c r="K6" s="10"/>
      <c r="L6" s="10"/>
    </row>
    <row r="7" spans="1:12" s="13" customFormat="1" ht="15.6" x14ac:dyDescent="0.3">
      <c r="A7" s="14"/>
      <c r="B7" s="15"/>
      <c r="C7" s="21"/>
      <c r="D7" s="17"/>
      <c r="E7" s="10"/>
      <c r="F7" s="11"/>
      <c r="G7" s="12"/>
      <c r="H7" s="10"/>
      <c r="I7" s="10"/>
      <c r="J7" s="10"/>
      <c r="K7" s="10"/>
      <c r="L7" s="10"/>
    </row>
    <row r="8" spans="1:12" s="13" customFormat="1" ht="15.6" x14ac:dyDescent="0.3">
      <c r="A8" s="14" t="s">
        <v>8</v>
      </c>
      <c r="B8" s="15" t="s">
        <v>9</v>
      </c>
      <c r="C8" s="16">
        <f>C4/H14/C6</f>
        <v>0.10324483775811209</v>
      </c>
      <c r="D8" s="17">
        <f>D4/H14/D6</f>
        <v>2.5811209439528023E-2</v>
      </c>
      <c r="E8" s="10"/>
      <c r="F8" s="11">
        <f>C8*F4</f>
        <v>6.1946902654867255</v>
      </c>
      <c r="G8" s="12">
        <f>D8*G4</f>
        <v>1.5486725663716814</v>
      </c>
      <c r="H8" s="10"/>
      <c r="I8" s="10"/>
      <c r="J8" s="10"/>
      <c r="K8" s="10"/>
      <c r="L8" s="10"/>
    </row>
    <row r="9" spans="1:12" s="13" customFormat="1" ht="15.6" x14ac:dyDescent="0.3">
      <c r="A9" s="14"/>
      <c r="B9" s="15"/>
      <c r="C9" s="21"/>
      <c r="D9" s="17"/>
      <c r="E9" s="10"/>
      <c r="F9" s="11"/>
      <c r="G9" s="12"/>
      <c r="H9" s="10"/>
      <c r="I9" s="10"/>
      <c r="J9" s="10"/>
      <c r="K9" s="10"/>
      <c r="L9" s="10"/>
    </row>
    <row r="10" spans="1:12" s="13" customFormat="1" ht="15.6" x14ac:dyDescent="0.3">
      <c r="A10" s="14" t="s">
        <v>10</v>
      </c>
      <c r="B10" s="15" t="s">
        <v>9</v>
      </c>
      <c r="C10" s="16">
        <f>(C4-C5)/H14/C6</f>
        <v>5.8997050147492625E-2</v>
      </c>
      <c r="D10" s="17">
        <f>(D4-D5)/H14/D6</f>
        <v>1.4749262536873156E-2</v>
      </c>
      <c r="E10" s="10"/>
      <c r="F10" s="11">
        <f>F4*C10</f>
        <v>3.5398230088495577</v>
      </c>
      <c r="G10" s="12">
        <f>G4*D10</f>
        <v>0.88495575221238942</v>
      </c>
      <c r="H10" s="10"/>
      <c r="I10" s="10"/>
      <c r="J10" s="10"/>
      <c r="K10" s="10"/>
      <c r="L10" s="10"/>
    </row>
    <row r="11" spans="1:12" s="13" customFormat="1" ht="29.4" thickBot="1" x14ac:dyDescent="0.35">
      <c r="A11" s="22"/>
      <c r="B11" s="23" t="s">
        <v>11</v>
      </c>
      <c r="C11" s="24">
        <f>1/H14/C6</f>
        <v>2.4582104228121929E-4</v>
      </c>
      <c r="D11" s="25">
        <f>1/H14/D6</f>
        <v>2.4582104228121929E-4</v>
      </c>
      <c r="E11" s="10"/>
      <c r="F11" s="26">
        <f>F4*C11</f>
        <v>1.4749262536873158E-2</v>
      </c>
      <c r="G11" s="27">
        <f>G4*D11</f>
        <v>1.4749262536873158E-2</v>
      </c>
      <c r="H11" s="10"/>
      <c r="I11" s="10"/>
      <c r="J11" s="10"/>
      <c r="K11" s="10"/>
      <c r="L11" s="10"/>
    </row>
    <row r="12" spans="1:12" ht="15.6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6.2" thickBot="1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5.6" x14ac:dyDescent="0.3">
      <c r="A14" s="28"/>
      <c r="B14" s="29"/>
      <c r="C14" s="29"/>
      <c r="D14" s="29"/>
      <c r="E14" s="29"/>
      <c r="F14" s="29"/>
      <c r="G14" s="30" t="s">
        <v>12</v>
      </c>
      <c r="H14" s="31">
        <f>SUM(H16:H35)</f>
        <v>4520</v>
      </c>
      <c r="I14" s="32"/>
      <c r="J14" s="32"/>
      <c r="K14" s="1"/>
    </row>
    <row r="15" spans="1:12" ht="15.6" x14ac:dyDescent="0.3">
      <c r="A15" s="33"/>
      <c r="B15" s="34"/>
      <c r="C15" s="34"/>
      <c r="D15" s="34"/>
      <c r="E15" s="34"/>
      <c r="F15" s="34"/>
      <c r="G15" s="34"/>
      <c r="H15" s="35"/>
      <c r="I15" s="1"/>
      <c r="J15" s="1"/>
      <c r="K15" s="1"/>
    </row>
    <row r="16" spans="1:12" x14ac:dyDescent="0.3">
      <c r="A16" s="36"/>
      <c r="B16" s="37"/>
      <c r="C16" s="37"/>
      <c r="D16" s="37"/>
      <c r="E16" s="37"/>
      <c r="F16" s="37"/>
      <c r="G16" s="37"/>
      <c r="H16" s="38"/>
    </row>
    <row r="17" spans="1:11" s="13" customFormat="1" ht="62.4" x14ac:dyDescent="0.3">
      <c r="A17" s="39" t="s">
        <v>13</v>
      </c>
      <c r="B17" s="40" t="s">
        <v>14</v>
      </c>
      <c r="C17" s="40" t="s">
        <v>15</v>
      </c>
      <c r="D17" s="40" t="s">
        <v>16</v>
      </c>
      <c r="E17" s="40" t="s">
        <v>17</v>
      </c>
      <c r="F17" s="40" t="s">
        <v>18</v>
      </c>
      <c r="G17" s="40" t="s">
        <v>19</v>
      </c>
      <c r="H17" s="41" t="s">
        <v>20</v>
      </c>
      <c r="I17" s="10"/>
      <c r="J17" s="10"/>
      <c r="K17" s="10"/>
    </row>
    <row r="18" spans="1:11" ht="15.6" x14ac:dyDescent="0.3">
      <c r="A18" t="s">
        <v>21</v>
      </c>
      <c r="B18">
        <v>1</v>
      </c>
      <c r="C18">
        <v>1</v>
      </c>
      <c r="D18" s="37">
        <v>15</v>
      </c>
      <c r="E18" s="37">
        <v>5</v>
      </c>
      <c r="F18" s="37"/>
      <c r="G18" s="42">
        <f t="shared" ref="G18:G35" si="0">SUM(D18:F18)</f>
        <v>20</v>
      </c>
      <c r="H18" s="43">
        <f t="shared" ref="H18:H35" si="1">G18*B18*C18</f>
        <v>20</v>
      </c>
      <c r="J18" s="32"/>
    </row>
    <row r="19" spans="1:11" ht="15.6" x14ac:dyDescent="0.3">
      <c r="A19" t="s">
        <v>22</v>
      </c>
      <c r="B19">
        <v>40</v>
      </c>
      <c r="C19">
        <v>1</v>
      </c>
      <c r="D19" s="37">
        <v>5</v>
      </c>
      <c r="E19" s="37"/>
      <c r="F19" s="37"/>
      <c r="G19" s="42">
        <f t="shared" si="0"/>
        <v>5</v>
      </c>
      <c r="H19" s="43">
        <f t="shared" si="1"/>
        <v>200</v>
      </c>
      <c r="J19" s="32"/>
    </row>
    <row r="20" spans="1:11" ht="15.6" x14ac:dyDescent="0.3">
      <c r="A20" t="s">
        <v>23</v>
      </c>
      <c r="B20">
        <v>12</v>
      </c>
      <c r="C20">
        <v>1</v>
      </c>
      <c r="D20" s="37">
        <v>10</v>
      </c>
      <c r="E20" s="37"/>
      <c r="F20" s="37"/>
      <c r="G20" s="42">
        <f t="shared" si="0"/>
        <v>10</v>
      </c>
      <c r="H20" s="43">
        <f t="shared" si="1"/>
        <v>120</v>
      </c>
      <c r="J20" s="32"/>
    </row>
    <row r="21" spans="1:11" ht="15.6" x14ac:dyDescent="0.3">
      <c r="A21" t="s">
        <v>24</v>
      </c>
      <c r="B21">
        <v>52</v>
      </c>
      <c r="C21">
        <v>1</v>
      </c>
      <c r="D21" s="37">
        <v>5</v>
      </c>
      <c r="E21" s="37"/>
      <c r="F21" s="37"/>
      <c r="G21" s="42">
        <f t="shared" si="0"/>
        <v>5</v>
      </c>
      <c r="H21" s="43">
        <f t="shared" si="1"/>
        <v>260</v>
      </c>
      <c r="J21" s="32"/>
    </row>
    <row r="22" spans="1:11" ht="15.6" x14ac:dyDescent="0.3">
      <c r="A22" t="s">
        <v>25</v>
      </c>
      <c r="B22">
        <v>52</v>
      </c>
      <c r="C22">
        <v>1</v>
      </c>
      <c r="D22" s="37">
        <v>5</v>
      </c>
      <c r="E22" s="37"/>
      <c r="F22" s="37"/>
      <c r="G22" s="42">
        <f t="shared" si="0"/>
        <v>5</v>
      </c>
      <c r="H22" s="43">
        <f t="shared" si="1"/>
        <v>260</v>
      </c>
      <c r="J22" s="32"/>
    </row>
    <row r="23" spans="1:11" ht="15.6" x14ac:dyDescent="0.3">
      <c r="A23" t="s">
        <v>26</v>
      </c>
      <c r="B23">
        <v>4</v>
      </c>
      <c r="C23">
        <v>1</v>
      </c>
      <c r="D23" s="37">
        <v>10</v>
      </c>
      <c r="E23" s="37">
        <v>5</v>
      </c>
      <c r="F23" s="37">
        <v>5</v>
      </c>
      <c r="G23" s="42">
        <f t="shared" si="0"/>
        <v>20</v>
      </c>
      <c r="H23" s="43">
        <f t="shared" si="1"/>
        <v>80</v>
      </c>
      <c r="J23" s="32"/>
    </row>
    <row r="24" spans="1:11" ht="15.6" x14ac:dyDescent="0.3">
      <c r="A24" t="s">
        <v>27</v>
      </c>
      <c r="B24">
        <v>1</v>
      </c>
      <c r="C24">
        <v>1</v>
      </c>
      <c r="D24" s="37">
        <v>10</v>
      </c>
      <c r="E24" s="37"/>
      <c r="F24" s="37"/>
      <c r="G24" s="42">
        <f t="shared" si="0"/>
        <v>10</v>
      </c>
      <c r="H24" s="43">
        <f t="shared" si="1"/>
        <v>10</v>
      </c>
      <c r="J24" s="32"/>
    </row>
    <row r="25" spans="1:11" ht="15.6" x14ac:dyDescent="0.3">
      <c r="A25" t="s">
        <v>28</v>
      </c>
      <c r="B25">
        <v>1</v>
      </c>
      <c r="C25">
        <v>1</v>
      </c>
      <c r="D25" s="37">
        <v>10</v>
      </c>
      <c r="E25" s="37"/>
      <c r="F25" s="37"/>
      <c r="G25" s="42">
        <f t="shared" si="0"/>
        <v>10</v>
      </c>
      <c r="H25" s="43">
        <f t="shared" si="1"/>
        <v>10</v>
      </c>
      <c r="J25" s="32"/>
    </row>
    <row r="26" spans="1:11" ht="15.6" x14ac:dyDescent="0.3">
      <c r="A26" t="s">
        <v>29</v>
      </c>
      <c r="B26">
        <v>1</v>
      </c>
      <c r="C26">
        <v>1</v>
      </c>
      <c r="D26" s="37">
        <v>10</v>
      </c>
      <c r="E26" s="37"/>
      <c r="F26" s="37"/>
      <c r="G26" s="42">
        <f t="shared" si="0"/>
        <v>10</v>
      </c>
      <c r="H26" s="43">
        <f t="shared" si="1"/>
        <v>10</v>
      </c>
      <c r="J26" s="32"/>
    </row>
    <row r="27" spans="1:11" ht="15.6" x14ac:dyDescent="0.3">
      <c r="A27" t="s">
        <v>30</v>
      </c>
      <c r="B27">
        <v>52</v>
      </c>
      <c r="C27">
        <v>1</v>
      </c>
      <c r="D27" s="37">
        <v>10</v>
      </c>
      <c r="E27" s="37">
        <v>5</v>
      </c>
      <c r="F27" s="37"/>
      <c r="G27" s="42">
        <f t="shared" si="0"/>
        <v>15</v>
      </c>
      <c r="H27" s="43">
        <f t="shared" si="1"/>
        <v>780</v>
      </c>
      <c r="J27" s="32"/>
    </row>
    <row r="28" spans="1:11" ht="15.6" x14ac:dyDescent="0.3">
      <c r="A28" t="s">
        <v>31</v>
      </c>
      <c r="B28">
        <v>52</v>
      </c>
      <c r="C28">
        <v>1</v>
      </c>
      <c r="D28" s="37">
        <v>10</v>
      </c>
      <c r="E28" s="37">
        <v>5</v>
      </c>
      <c r="F28" s="37">
        <v>5</v>
      </c>
      <c r="G28" s="42">
        <f t="shared" si="0"/>
        <v>20</v>
      </c>
      <c r="H28" s="43">
        <f t="shared" si="1"/>
        <v>1040</v>
      </c>
      <c r="J28" s="32"/>
    </row>
    <row r="29" spans="1:11" ht="15.6" x14ac:dyDescent="0.3">
      <c r="A29" t="s">
        <v>32</v>
      </c>
      <c r="B29">
        <v>1</v>
      </c>
      <c r="C29">
        <v>1</v>
      </c>
      <c r="D29" s="37">
        <v>15</v>
      </c>
      <c r="E29" s="37"/>
      <c r="F29" s="37"/>
      <c r="G29" s="42">
        <f t="shared" si="0"/>
        <v>15</v>
      </c>
      <c r="H29" s="43">
        <f t="shared" si="1"/>
        <v>15</v>
      </c>
      <c r="J29" s="32"/>
    </row>
    <row r="30" spans="1:11" ht="15.6" x14ac:dyDescent="0.3">
      <c r="A30" t="s">
        <v>33</v>
      </c>
      <c r="B30">
        <v>4</v>
      </c>
      <c r="C30">
        <v>1</v>
      </c>
      <c r="D30" s="37">
        <v>5</v>
      </c>
      <c r="E30" s="37"/>
      <c r="F30" s="37"/>
      <c r="G30" s="42">
        <f t="shared" si="0"/>
        <v>5</v>
      </c>
      <c r="H30" s="43">
        <f t="shared" si="1"/>
        <v>20</v>
      </c>
      <c r="J30" s="32"/>
    </row>
    <row r="31" spans="1:11" ht="15.6" x14ac:dyDescent="0.3">
      <c r="A31" t="s">
        <v>34</v>
      </c>
      <c r="B31">
        <v>12</v>
      </c>
      <c r="C31">
        <v>1</v>
      </c>
      <c r="D31" s="37">
        <v>5</v>
      </c>
      <c r="E31" s="37"/>
      <c r="F31" s="37"/>
      <c r="G31" s="42">
        <f t="shared" si="0"/>
        <v>5</v>
      </c>
      <c r="H31" s="43">
        <f t="shared" si="1"/>
        <v>60</v>
      </c>
      <c r="J31" s="32"/>
    </row>
    <row r="32" spans="1:11" ht="15.6" x14ac:dyDescent="0.3">
      <c r="A32" t="s">
        <v>35</v>
      </c>
      <c r="B32">
        <v>1</v>
      </c>
      <c r="C32">
        <v>1</v>
      </c>
      <c r="D32" s="44">
        <v>15</v>
      </c>
      <c r="E32" s="37"/>
      <c r="F32" s="37"/>
      <c r="G32" s="42">
        <f t="shared" si="0"/>
        <v>15</v>
      </c>
      <c r="H32" s="43">
        <f t="shared" si="1"/>
        <v>15</v>
      </c>
      <c r="J32" s="32"/>
    </row>
    <row r="33" spans="1:10" ht="15.6" x14ac:dyDescent="0.3">
      <c r="A33" t="s">
        <v>36</v>
      </c>
      <c r="B33">
        <v>4</v>
      </c>
      <c r="C33">
        <v>1</v>
      </c>
      <c r="D33" s="37">
        <v>10</v>
      </c>
      <c r="E33" s="37">
        <v>5</v>
      </c>
      <c r="F33" s="37"/>
      <c r="G33" s="42">
        <f t="shared" si="0"/>
        <v>15</v>
      </c>
      <c r="H33" s="43">
        <f t="shared" si="1"/>
        <v>60</v>
      </c>
      <c r="J33" s="32"/>
    </row>
    <row r="34" spans="1:10" ht="15.6" x14ac:dyDescent="0.3">
      <c r="A34" t="s">
        <v>37</v>
      </c>
      <c r="B34">
        <v>52</v>
      </c>
      <c r="C34">
        <v>1</v>
      </c>
      <c r="D34" s="37">
        <v>10</v>
      </c>
      <c r="E34" s="37">
        <v>5</v>
      </c>
      <c r="F34" s="37">
        <v>5</v>
      </c>
      <c r="G34" s="42">
        <f t="shared" si="0"/>
        <v>20</v>
      </c>
      <c r="H34" s="43">
        <f t="shared" si="1"/>
        <v>1040</v>
      </c>
      <c r="J34" s="32"/>
    </row>
    <row r="35" spans="1:10" ht="15.6" x14ac:dyDescent="0.3">
      <c r="A35" t="s">
        <v>38</v>
      </c>
      <c r="B35">
        <v>52</v>
      </c>
      <c r="C35">
        <v>1</v>
      </c>
      <c r="D35" s="37">
        <v>10</v>
      </c>
      <c r="E35" s="37"/>
      <c r="F35" s="37"/>
      <c r="G35" s="42">
        <f t="shared" si="0"/>
        <v>10</v>
      </c>
      <c r="H35" s="43">
        <f t="shared" si="1"/>
        <v>520</v>
      </c>
      <c r="J35" s="32"/>
    </row>
    <row r="36" spans="1:10" x14ac:dyDescent="0.3">
      <c r="F36" s="37"/>
      <c r="G36" s="37"/>
    </row>
  </sheetData>
  <mergeCells count="1">
    <mergeCell ref="F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2A314-8252-4AF6-92E3-4CCF0E0500AC}">
  <dimension ref="A1:L37"/>
  <sheetViews>
    <sheetView tabSelected="1" workbookViewId="0">
      <selection activeCell="J16" sqref="J16"/>
    </sheetView>
  </sheetViews>
  <sheetFormatPr defaultColWidth="14.44140625" defaultRowHeight="14.4" x14ac:dyDescent="0.3"/>
  <cols>
    <col min="1" max="1" width="38.5546875" customWidth="1"/>
    <col min="2" max="2" width="14.88671875" customWidth="1"/>
    <col min="3" max="3" width="11.5546875" customWidth="1"/>
    <col min="4" max="4" width="12.44140625" customWidth="1"/>
    <col min="5" max="5" width="10.6640625" customWidth="1"/>
    <col min="6" max="9" width="11.44140625" customWidth="1"/>
    <col min="12" max="12" width="50.33203125" customWidth="1"/>
  </cols>
  <sheetData>
    <row r="1" spans="1:12" ht="15.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.6" x14ac:dyDescent="0.3">
      <c r="A2" s="1"/>
      <c r="B2" s="1"/>
      <c r="C2" s="2"/>
      <c r="D2" s="1"/>
      <c r="E2" s="1"/>
      <c r="F2" s="3" t="s">
        <v>0</v>
      </c>
      <c r="G2" s="3"/>
      <c r="H2" s="1"/>
      <c r="I2" s="1"/>
      <c r="J2" s="1"/>
      <c r="K2" s="1"/>
      <c r="L2" s="1"/>
    </row>
    <row r="3" spans="1:12" ht="16.2" thickBot="1" x14ac:dyDescent="0.35">
      <c r="A3" s="1"/>
      <c r="B3" s="1"/>
      <c r="C3" s="4" t="s">
        <v>40</v>
      </c>
      <c r="D3" s="5" t="s">
        <v>2</v>
      </c>
      <c r="E3" s="1"/>
      <c r="F3" s="4" t="s">
        <v>41</v>
      </c>
      <c r="G3" s="5" t="s">
        <v>41</v>
      </c>
      <c r="H3" s="1"/>
      <c r="I3" s="1"/>
      <c r="J3" s="1"/>
      <c r="K3" s="1"/>
      <c r="L3" s="1"/>
    </row>
    <row r="4" spans="1:12" s="13" customFormat="1" ht="28.8" x14ac:dyDescent="0.3">
      <c r="A4" s="6"/>
      <c r="B4" s="7" t="s">
        <v>5</v>
      </c>
      <c r="C4" s="8">
        <v>8400</v>
      </c>
      <c r="D4" s="9">
        <v>120</v>
      </c>
      <c r="E4" s="10"/>
      <c r="F4" s="11">
        <v>60</v>
      </c>
      <c r="G4" s="12">
        <v>60</v>
      </c>
      <c r="H4" s="10"/>
      <c r="I4" s="10"/>
      <c r="J4" s="10"/>
      <c r="K4" s="10"/>
      <c r="L4" s="10"/>
    </row>
    <row r="5" spans="1:12" s="13" customFormat="1" ht="15.6" x14ac:dyDescent="0.3">
      <c r="A5" s="14"/>
      <c r="B5" s="15" t="s">
        <v>6</v>
      </c>
      <c r="C5" s="16">
        <v>6000</v>
      </c>
      <c r="D5" s="9">
        <f>C5*0.009</f>
        <v>53.999999999999993</v>
      </c>
      <c r="E5" s="10"/>
      <c r="F5" s="11"/>
      <c r="G5" s="12"/>
      <c r="H5" s="10"/>
      <c r="I5" s="10"/>
      <c r="J5" s="10"/>
      <c r="K5" s="10"/>
      <c r="L5" s="10"/>
    </row>
    <row r="6" spans="1:12" s="13" customFormat="1" ht="28.2" x14ac:dyDescent="0.3">
      <c r="A6" s="14"/>
      <c r="B6" s="18" t="s">
        <v>7</v>
      </c>
      <c r="C6" s="19">
        <v>0.9</v>
      </c>
      <c r="D6" s="20">
        <v>0.9</v>
      </c>
      <c r="E6" s="10"/>
      <c r="F6" s="11"/>
      <c r="G6" s="12"/>
      <c r="H6" s="10"/>
      <c r="I6" s="10"/>
      <c r="J6" s="10"/>
      <c r="K6" s="10"/>
      <c r="L6" s="10"/>
    </row>
    <row r="7" spans="1:12" s="13" customFormat="1" ht="15.6" x14ac:dyDescent="0.3">
      <c r="A7" s="14"/>
      <c r="B7" s="15"/>
      <c r="C7" s="21"/>
      <c r="D7" s="17"/>
      <c r="E7" s="10"/>
      <c r="F7" s="4" t="s">
        <v>40</v>
      </c>
      <c r="G7" s="5" t="s">
        <v>4</v>
      </c>
      <c r="H7" s="10"/>
      <c r="I7" s="10"/>
      <c r="J7" s="10"/>
      <c r="K7" s="10"/>
      <c r="L7" s="10"/>
    </row>
    <row r="8" spans="1:12" s="13" customFormat="1" ht="15.6" x14ac:dyDescent="0.3">
      <c r="A8" s="14" t="s">
        <v>8</v>
      </c>
      <c r="B8" s="15" t="s">
        <v>9</v>
      </c>
      <c r="C8" s="16">
        <f>C4/H14/C6</f>
        <v>2.0648967551622417</v>
      </c>
      <c r="D8" s="17">
        <f>D4/H14/D6</f>
        <v>2.9498525073746312E-2</v>
      </c>
      <c r="E8" s="10"/>
      <c r="F8" s="11">
        <f>C8*F4</f>
        <v>123.8938053097345</v>
      </c>
      <c r="G8" s="12">
        <f>D8*G4</f>
        <v>1.7699115044247788</v>
      </c>
      <c r="H8" s="10"/>
      <c r="I8" s="10"/>
      <c r="J8" s="10"/>
      <c r="K8" s="10"/>
      <c r="L8" s="10"/>
    </row>
    <row r="9" spans="1:12" s="13" customFormat="1" ht="15.6" x14ac:dyDescent="0.3">
      <c r="A9" s="14"/>
      <c r="B9" s="15"/>
      <c r="C9" s="21"/>
      <c r="D9" s="17"/>
      <c r="E9" s="10"/>
      <c r="F9" s="11"/>
      <c r="G9" s="12"/>
      <c r="H9" s="10"/>
      <c r="I9" s="10"/>
      <c r="J9" s="10"/>
      <c r="K9" s="10"/>
      <c r="L9" s="10"/>
    </row>
    <row r="10" spans="1:12" s="13" customFormat="1" ht="15.6" x14ac:dyDescent="0.3">
      <c r="A10" s="14" t="s">
        <v>10</v>
      </c>
      <c r="B10" s="15" t="s">
        <v>9</v>
      </c>
      <c r="C10" s="16">
        <f>(C4-C5)/H14/C6</f>
        <v>0.58997050147492625</v>
      </c>
      <c r="D10" s="17">
        <f>(D4-D5)/H14/D6</f>
        <v>1.6224188790560472E-2</v>
      </c>
      <c r="E10" s="10"/>
      <c r="F10" s="11">
        <f>F4*C10</f>
        <v>35.398230088495573</v>
      </c>
      <c r="G10" s="12">
        <f>G4*D10</f>
        <v>0.97345132743362828</v>
      </c>
      <c r="H10" s="10"/>
      <c r="I10" s="10"/>
      <c r="J10" s="10"/>
      <c r="K10" s="10"/>
      <c r="L10" s="10"/>
    </row>
    <row r="11" spans="1:12" s="13" customFormat="1" ht="43.8" thickBot="1" x14ac:dyDescent="0.35">
      <c r="A11" s="22"/>
      <c r="B11" s="23" t="s">
        <v>11</v>
      </c>
      <c r="C11" s="24">
        <f>1/H14/C6</f>
        <v>2.4582104228121929E-4</v>
      </c>
      <c r="D11" s="25">
        <f>1/H14/D6</f>
        <v>2.4582104228121929E-4</v>
      </c>
      <c r="E11" s="10"/>
      <c r="F11" s="26">
        <f>F4*C11</f>
        <v>1.4749262536873158E-2</v>
      </c>
      <c r="G11" s="27">
        <f>G4*D11</f>
        <v>1.4749262536873158E-2</v>
      </c>
      <c r="H11" s="10"/>
      <c r="I11" s="10"/>
      <c r="J11" s="10"/>
      <c r="K11" s="10"/>
      <c r="L11" s="10"/>
    </row>
    <row r="12" spans="1:12" ht="15.6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6.2" thickBot="1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5.6" x14ac:dyDescent="0.3">
      <c r="A14" s="28"/>
      <c r="B14" s="29"/>
      <c r="C14" s="29"/>
      <c r="D14" s="29"/>
      <c r="E14" s="29"/>
      <c r="F14" s="29"/>
      <c r="G14" s="30" t="s">
        <v>12</v>
      </c>
      <c r="H14" s="31">
        <f>SUM(H16:H36)</f>
        <v>4520</v>
      </c>
      <c r="I14" s="32"/>
      <c r="J14" s="32"/>
      <c r="K14" s="1"/>
    </row>
    <row r="15" spans="1:12" ht="15.6" x14ac:dyDescent="0.3">
      <c r="A15" s="33"/>
      <c r="B15" s="34"/>
      <c r="C15" s="34"/>
      <c r="D15" s="34"/>
      <c r="E15" s="34"/>
      <c r="F15" s="34"/>
      <c r="G15" s="34"/>
      <c r="H15" s="35"/>
      <c r="I15" s="1"/>
      <c r="J15" s="1"/>
      <c r="K15" s="1"/>
    </row>
    <row r="16" spans="1:12" x14ac:dyDescent="0.3">
      <c r="A16" s="36"/>
      <c r="B16" s="37"/>
      <c r="C16" s="37"/>
      <c r="D16" s="37"/>
      <c r="E16" s="37"/>
      <c r="F16" s="37"/>
      <c r="G16" s="37"/>
      <c r="H16" s="38"/>
    </row>
    <row r="17" spans="1:11" s="13" customFormat="1" ht="15.6" x14ac:dyDescent="0.3">
      <c r="I17" s="10"/>
      <c r="J17" s="10"/>
      <c r="K17" s="10"/>
    </row>
    <row r="18" spans="1:11" ht="62.4" x14ac:dyDescent="0.3">
      <c r="A18" s="39" t="s">
        <v>13</v>
      </c>
      <c r="B18" s="40" t="s">
        <v>14</v>
      </c>
      <c r="C18" s="40" t="s">
        <v>15</v>
      </c>
      <c r="D18" s="40" t="s">
        <v>16</v>
      </c>
      <c r="E18" s="40" t="s">
        <v>17</v>
      </c>
      <c r="F18" s="40" t="s">
        <v>18</v>
      </c>
      <c r="G18" s="40" t="s">
        <v>19</v>
      </c>
      <c r="H18" s="41" t="s">
        <v>20</v>
      </c>
      <c r="J18" s="32"/>
    </row>
    <row r="19" spans="1:11" ht="15.6" x14ac:dyDescent="0.3">
      <c r="A19" t="s">
        <v>21</v>
      </c>
      <c r="B19">
        <v>1</v>
      </c>
      <c r="C19">
        <v>1</v>
      </c>
      <c r="D19" s="37">
        <v>15</v>
      </c>
      <c r="E19" s="37">
        <v>5</v>
      </c>
      <c r="F19" s="37"/>
      <c r="G19" s="42">
        <f t="shared" ref="G19:G36" si="0">SUM(D19:F19)</f>
        <v>20</v>
      </c>
      <c r="H19" s="43">
        <f t="shared" ref="H19:H36" si="1">G19*B19*C19</f>
        <v>20</v>
      </c>
      <c r="J19" s="32"/>
    </row>
    <row r="20" spans="1:11" ht="15.6" x14ac:dyDescent="0.3">
      <c r="A20" t="s">
        <v>22</v>
      </c>
      <c r="B20">
        <v>40</v>
      </c>
      <c r="C20">
        <v>1</v>
      </c>
      <c r="D20" s="37">
        <v>5</v>
      </c>
      <c r="E20" s="37"/>
      <c r="F20" s="37"/>
      <c r="G20" s="42">
        <f t="shared" si="0"/>
        <v>5</v>
      </c>
      <c r="H20" s="43">
        <f t="shared" si="1"/>
        <v>200</v>
      </c>
      <c r="J20" s="32"/>
    </row>
    <row r="21" spans="1:11" ht="15.6" x14ac:dyDescent="0.3">
      <c r="A21" t="s">
        <v>23</v>
      </c>
      <c r="B21">
        <v>12</v>
      </c>
      <c r="C21">
        <v>1</v>
      </c>
      <c r="D21" s="37">
        <v>10</v>
      </c>
      <c r="E21" s="37"/>
      <c r="F21" s="37"/>
      <c r="G21" s="42">
        <f t="shared" si="0"/>
        <v>10</v>
      </c>
      <c r="H21" s="43">
        <f t="shared" si="1"/>
        <v>120</v>
      </c>
      <c r="J21" s="32"/>
    </row>
    <row r="22" spans="1:11" ht="15.6" x14ac:dyDescent="0.3">
      <c r="A22" t="s">
        <v>24</v>
      </c>
      <c r="B22">
        <v>52</v>
      </c>
      <c r="C22">
        <v>1</v>
      </c>
      <c r="D22" s="37">
        <v>5</v>
      </c>
      <c r="E22" s="37"/>
      <c r="F22" s="37"/>
      <c r="G22" s="42">
        <f t="shared" si="0"/>
        <v>5</v>
      </c>
      <c r="H22" s="43">
        <f t="shared" si="1"/>
        <v>260</v>
      </c>
      <c r="J22" s="32"/>
    </row>
    <row r="23" spans="1:11" ht="15.6" x14ac:dyDescent="0.3">
      <c r="A23" t="s">
        <v>25</v>
      </c>
      <c r="B23">
        <v>52</v>
      </c>
      <c r="C23">
        <v>1</v>
      </c>
      <c r="D23" s="37">
        <v>5</v>
      </c>
      <c r="E23" s="37"/>
      <c r="F23" s="37"/>
      <c r="G23" s="42">
        <f t="shared" si="0"/>
        <v>5</v>
      </c>
      <c r="H23" s="43">
        <f t="shared" si="1"/>
        <v>260</v>
      </c>
      <c r="J23" s="32"/>
    </row>
    <row r="24" spans="1:11" ht="15.6" x14ac:dyDescent="0.3">
      <c r="A24" t="s">
        <v>26</v>
      </c>
      <c r="B24">
        <v>4</v>
      </c>
      <c r="C24">
        <v>1</v>
      </c>
      <c r="D24" s="37">
        <v>10</v>
      </c>
      <c r="E24" s="37">
        <v>5</v>
      </c>
      <c r="F24" s="37">
        <v>5</v>
      </c>
      <c r="G24" s="42">
        <f t="shared" si="0"/>
        <v>20</v>
      </c>
      <c r="H24" s="43">
        <f t="shared" si="1"/>
        <v>80</v>
      </c>
      <c r="J24" s="32"/>
    </row>
    <row r="25" spans="1:11" ht="15.6" x14ac:dyDescent="0.3">
      <c r="A25" t="s">
        <v>27</v>
      </c>
      <c r="B25">
        <v>1</v>
      </c>
      <c r="C25">
        <v>1</v>
      </c>
      <c r="D25" s="37">
        <v>10</v>
      </c>
      <c r="E25" s="37"/>
      <c r="F25" s="37"/>
      <c r="G25" s="42">
        <f t="shared" si="0"/>
        <v>10</v>
      </c>
      <c r="H25" s="43">
        <f t="shared" si="1"/>
        <v>10</v>
      </c>
      <c r="J25" s="32"/>
    </row>
    <row r="26" spans="1:11" ht="15.6" x14ac:dyDescent="0.3">
      <c r="A26" t="s">
        <v>28</v>
      </c>
      <c r="B26">
        <v>1</v>
      </c>
      <c r="C26">
        <v>1</v>
      </c>
      <c r="D26" s="37">
        <v>10</v>
      </c>
      <c r="E26" s="37"/>
      <c r="F26" s="37"/>
      <c r="G26" s="42">
        <f t="shared" si="0"/>
        <v>10</v>
      </c>
      <c r="H26" s="43">
        <f t="shared" si="1"/>
        <v>10</v>
      </c>
      <c r="J26" s="32"/>
    </row>
    <row r="27" spans="1:11" ht="15.6" x14ac:dyDescent="0.3">
      <c r="A27" t="s">
        <v>29</v>
      </c>
      <c r="B27">
        <v>1</v>
      </c>
      <c r="C27">
        <v>1</v>
      </c>
      <c r="D27" s="37">
        <v>10</v>
      </c>
      <c r="E27" s="37"/>
      <c r="F27" s="37"/>
      <c r="G27" s="42">
        <f t="shared" si="0"/>
        <v>10</v>
      </c>
      <c r="H27" s="43">
        <f t="shared" si="1"/>
        <v>10</v>
      </c>
      <c r="J27" s="32"/>
    </row>
    <row r="28" spans="1:11" ht="15.6" x14ac:dyDescent="0.3">
      <c r="A28" t="s">
        <v>30</v>
      </c>
      <c r="B28">
        <v>52</v>
      </c>
      <c r="C28">
        <v>1</v>
      </c>
      <c r="D28" s="37">
        <v>10</v>
      </c>
      <c r="E28" s="37">
        <v>5</v>
      </c>
      <c r="F28" s="37"/>
      <c r="G28" s="42">
        <f t="shared" si="0"/>
        <v>15</v>
      </c>
      <c r="H28" s="43">
        <f t="shared" si="1"/>
        <v>780</v>
      </c>
      <c r="J28" s="32"/>
    </row>
    <row r="29" spans="1:11" ht="15.6" x14ac:dyDescent="0.3">
      <c r="A29" t="s">
        <v>31</v>
      </c>
      <c r="B29">
        <v>52</v>
      </c>
      <c r="C29">
        <v>1</v>
      </c>
      <c r="D29" s="37">
        <v>10</v>
      </c>
      <c r="E29" s="37">
        <v>5</v>
      </c>
      <c r="F29" s="37">
        <v>5</v>
      </c>
      <c r="G29" s="42">
        <f t="shared" si="0"/>
        <v>20</v>
      </c>
      <c r="H29" s="43">
        <f t="shared" si="1"/>
        <v>1040</v>
      </c>
      <c r="J29" s="32"/>
    </row>
    <row r="30" spans="1:11" ht="15.6" x14ac:dyDescent="0.3">
      <c r="A30" t="s">
        <v>32</v>
      </c>
      <c r="B30">
        <v>1</v>
      </c>
      <c r="C30">
        <v>1</v>
      </c>
      <c r="D30" s="37">
        <v>15</v>
      </c>
      <c r="E30" s="37"/>
      <c r="F30" s="37"/>
      <c r="G30" s="42">
        <f t="shared" si="0"/>
        <v>15</v>
      </c>
      <c r="H30" s="43">
        <f t="shared" si="1"/>
        <v>15</v>
      </c>
      <c r="J30" s="32"/>
    </row>
    <row r="31" spans="1:11" ht="15.6" x14ac:dyDescent="0.3">
      <c r="A31" t="s">
        <v>33</v>
      </c>
      <c r="B31">
        <v>4</v>
      </c>
      <c r="C31">
        <v>1</v>
      </c>
      <c r="D31" s="37">
        <v>5</v>
      </c>
      <c r="E31" s="37"/>
      <c r="F31" s="37"/>
      <c r="G31" s="42">
        <f t="shared" si="0"/>
        <v>5</v>
      </c>
      <c r="H31" s="43">
        <f t="shared" si="1"/>
        <v>20</v>
      </c>
      <c r="J31" s="32"/>
    </row>
    <row r="32" spans="1:11" ht="15.6" x14ac:dyDescent="0.3">
      <c r="A32" t="s">
        <v>34</v>
      </c>
      <c r="B32">
        <v>12</v>
      </c>
      <c r="C32">
        <v>1</v>
      </c>
      <c r="D32" s="37">
        <v>5</v>
      </c>
      <c r="E32" s="37"/>
      <c r="F32" s="37"/>
      <c r="G32" s="42">
        <f t="shared" si="0"/>
        <v>5</v>
      </c>
      <c r="H32" s="43">
        <f t="shared" si="1"/>
        <v>60</v>
      </c>
      <c r="J32" s="32"/>
    </row>
    <row r="33" spans="1:10" ht="15.6" x14ac:dyDescent="0.3">
      <c r="A33" t="s">
        <v>35</v>
      </c>
      <c r="B33">
        <v>1</v>
      </c>
      <c r="C33">
        <v>1</v>
      </c>
      <c r="D33" s="44">
        <v>15</v>
      </c>
      <c r="E33" s="37"/>
      <c r="F33" s="37"/>
      <c r="G33" s="42">
        <f t="shared" si="0"/>
        <v>15</v>
      </c>
      <c r="H33" s="43">
        <f t="shared" si="1"/>
        <v>15</v>
      </c>
      <c r="J33" s="32"/>
    </row>
    <row r="34" spans="1:10" ht="15.6" x14ac:dyDescent="0.3">
      <c r="A34" t="s">
        <v>36</v>
      </c>
      <c r="B34">
        <v>4</v>
      </c>
      <c r="C34">
        <v>1</v>
      </c>
      <c r="D34" s="37">
        <v>10</v>
      </c>
      <c r="E34" s="37">
        <v>5</v>
      </c>
      <c r="F34" s="37"/>
      <c r="G34" s="42">
        <f t="shared" si="0"/>
        <v>15</v>
      </c>
      <c r="H34" s="43">
        <f t="shared" si="1"/>
        <v>60</v>
      </c>
      <c r="J34" s="32"/>
    </row>
    <row r="35" spans="1:10" ht="15.6" x14ac:dyDescent="0.3">
      <c r="A35" t="s">
        <v>37</v>
      </c>
      <c r="B35">
        <v>52</v>
      </c>
      <c r="C35">
        <v>1</v>
      </c>
      <c r="D35" s="37">
        <v>10</v>
      </c>
      <c r="E35" s="37">
        <v>5</v>
      </c>
      <c r="F35" s="37">
        <v>5</v>
      </c>
      <c r="G35" s="42">
        <f t="shared" si="0"/>
        <v>20</v>
      </c>
      <c r="H35" s="43">
        <f t="shared" si="1"/>
        <v>1040</v>
      </c>
      <c r="J35" s="32"/>
    </row>
    <row r="36" spans="1:10" ht="15.6" x14ac:dyDescent="0.3">
      <c r="A36" t="s">
        <v>38</v>
      </c>
      <c r="B36">
        <v>52</v>
      </c>
      <c r="C36">
        <v>1</v>
      </c>
      <c r="D36" s="37">
        <v>10</v>
      </c>
      <c r="E36" s="37"/>
      <c r="F36" s="37"/>
      <c r="G36" s="42">
        <f t="shared" si="0"/>
        <v>10</v>
      </c>
      <c r="H36" s="43">
        <f t="shared" si="1"/>
        <v>520</v>
      </c>
    </row>
    <row r="37" spans="1:10" ht="15.6" x14ac:dyDescent="0.3">
      <c r="A37" t="s">
        <v>42</v>
      </c>
      <c r="H37" s="43">
        <f>SUM(H19:H36)</f>
        <v>4520</v>
      </c>
    </row>
  </sheetData>
  <mergeCells count="1">
    <mergeCell ref="F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South Africa</vt:lpstr>
      <vt:lpstr>Peru</vt:lpstr>
      <vt:lpstr>Kenya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Lewis (Staff)</dc:creator>
  <cp:lastModifiedBy>Amy Lewis (Staff)</cp:lastModifiedBy>
  <dcterms:created xsi:type="dcterms:W3CDTF">2024-03-05T09:11:33Z</dcterms:created>
  <dcterms:modified xsi:type="dcterms:W3CDTF">2024-03-05T09:13:26Z</dcterms:modified>
</cp:coreProperties>
</file>