
<file path=[Content_Types].xml><?xml version="1.0" encoding="utf-8"?>
<Types xmlns="http://schemas.openxmlformats.org/package/2006/content-types">
  <Default Extension="png" ContentType="image/png"/>
  <Default Extension="rels" ContentType="application/vnd.openxmlformats-package.relationships+xml"/>
  <Default Extension="jpeg" ContentType="image/jpeg"/>
  <Default Extension="xml" ContentType="application/xml"/>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xl/_rels/workbook.xml.rels" ContentType="application/vnd.openxmlformats-package.relationships+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Notes" sheetId="1" state="visible" r:id="rId2"/>
    <sheet name="Basic" sheetId="2" state="visible" r:id="rId3"/>
    <sheet name="AgeSexStd" sheetId="3" state="visible" r:id="rId4"/>
    <sheet name="INPUTS" sheetId="4" state="visible" r:id="rId5"/>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<sst xmlns="http://schemas.openxmlformats.org/spreadsheetml/2006/main" count="100" uniqueCount="74">
  <si>
    <t xml:space="preserve">This spreadsheet estimates the number of Covid-19 deaths amongst foreign-born workers, and all workers, in the human health and social work sector and in three specific health occupations: doctors, nurses, and midwives.</t>
  </si>
  <si>
    <t xml:space="preserve">For each group the spreadsheets provide a basic estimate and an age-sex standardised estimate. </t>
  </si>
  <si>
    <r>
      <rPr>
        <sz val="12"/>
        <rFont val="Arial"/>
        <family val="2"/>
        <charset val="1"/>
      </rPr>
      <t xml:space="preserve">The basic estimate is generated by applying a crude mortality rate (based on the country’s total number of Covid-19 deaths for the period up to 31 December 2021 and it’s overall population) to the number of health workers. These figures are presented in the </t>
    </r>
    <r>
      <rPr>
        <b val="true"/>
        <sz val="12"/>
        <rFont val="Arial"/>
        <family val="2"/>
        <charset val="1"/>
      </rPr>
      <t xml:space="preserve">Basic</t>
    </r>
    <r>
      <rPr>
        <sz val="12"/>
        <rFont val="Arial"/>
        <family val="2"/>
        <charset val="1"/>
      </rPr>
      <t xml:space="preserve"> tab. </t>
    </r>
  </si>
  <si>
    <r>
      <rPr>
        <sz val="12"/>
        <rFont val="Arial"/>
        <family val="2"/>
        <charset val="1"/>
      </rPr>
      <t xml:space="preserve">The age-sex standardised estimate is presented in the</t>
    </r>
    <r>
      <rPr>
        <b val="true"/>
        <sz val="12"/>
        <rFont val="Arial"/>
        <family val="2"/>
        <charset val="1"/>
      </rPr>
      <t xml:space="preserve"> AgeSexStd</t>
    </r>
    <r>
      <rPr>
        <sz val="12"/>
        <rFont val="Arial"/>
        <family val="2"/>
        <charset val="1"/>
      </rPr>
      <t xml:space="preserve"> tab. This uses the same approach as the basic estimate (applying a crude mortality rate to the number of health care workers) but does so within age and sex sub-groups. This addresses the fact that the working age population will have a lower mortality rate than the overall population, resulting in a more accurate estimate. It also accounts for differences in the age and sex profile of different health occupations. For this reason the age-sex standardised estimate is preferred. However, its calculation depends on having data – Covid-19 deaths, figures on foreign born health workers, and population counts – disaggregated by age and sex. This information is collected less routinely and is not always available. In the absence of disaggregated age-sex data, the basic estimate can be used. </t>
    </r>
  </si>
  <si>
    <t xml:space="preserve">Additionally, it should be noted that the crude mortality rates used in both estimates are based on the general population. No adjustment is made for the fact the risks faced by health workers generally, and migrant health workers specifically, can differ to those faced by the general population, and that risks will vary within occupation. This omission is due to a lack of data on risk.</t>
  </si>
  <si>
    <r>
      <rPr>
        <sz val="12"/>
        <rFont val="Arial"/>
        <family val="2"/>
        <charset val="1"/>
      </rPr>
      <t xml:space="preserve">The methods used in the estimation are discussed in detail in the accompanying report: Sarah Tipping, Vicky Murphy, Nicola Yeates, Carlos Montoro, Gihan Ismail and Nashwa Ismail (2022)</t>
    </r>
    <r>
      <rPr>
        <i val="true"/>
        <sz val="12"/>
        <rFont val="Arial"/>
        <family val="2"/>
        <charset val="1"/>
      </rPr>
      <t xml:space="preserve"> Migrant health worker deaths during Covid-19: a methodological exploration and initial estimates. </t>
    </r>
    <r>
      <rPr>
        <sz val="12"/>
        <rFont val="Arial"/>
        <family val="2"/>
        <charset val="1"/>
      </rPr>
      <t xml:space="preserve">10th September. Milton Keynes, UK/Ferney Voltaire, France: The Open University/Public Services International. DOI: https://doi.org/10.21954/ou.ro.00014b4b  </t>
    </r>
  </si>
  <si>
    <r>
      <rPr>
        <sz val="12"/>
        <rFont val="Arial"/>
        <family val="2"/>
        <charset val="1"/>
      </rPr>
      <t xml:space="preserve">This spreadsheet is intended to be used as a tool, whereby researchers can replace the inputs to produce their own estimates. This requires information on a country’s population, Covid-19 deaths, and figures on health workers taken from the National Health Workforce Accounts (NHWA) and the International Labour Organization (ILO). This information is entered into the YELLOW cells in the </t>
    </r>
    <r>
      <rPr>
        <b val="true"/>
        <sz val="12"/>
        <rFont val="Arial"/>
        <family val="2"/>
        <charset val="1"/>
      </rPr>
      <t xml:space="preserve">INPUTS</t>
    </r>
    <r>
      <rPr>
        <sz val="12"/>
        <rFont val="Arial"/>
        <family val="2"/>
        <charset val="1"/>
      </rPr>
      <t xml:space="preserve"> tab to produce the estimates. </t>
    </r>
  </si>
  <si>
    <t xml:space="preserve">This work is supported by the UK Research and Innovation Fund [grant reference ES/W013193/1]. It does not necessarily reflect the opinions of the UKRI. The Open University owns copyright of these materials. CC BY-NC-SA: This license allows re-users to distribute, remix, adapt, and build upon the material in any medium or format for non-commercial purposes only, and only so long as attribution is given to the creators. If you remix, adapt, or build upon the material, you must license the modified material under identical terms.</t>
  </si>
  <si>
    <t xml:space="preserve">MEXICO (ISO3 CODE = MEX)</t>
  </si>
  <si>
    <t xml:space="preserve">Doctors</t>
  </si>
  <si>
    <t xml:space="preserve">Nurses</t>
  </si>
  <si>
    <t xml:space="preserve">Midwives</t>
  </si>
  <si>
    <t xml:space="preserve">Human Health and Social Work Sector</t>
  </si>
  <si>
    <t xml:space="preserve">Covid-19 excess deaths </t>
  </si>
  <si>
    <t xml:space="preserve">Covid-19 deaths for foreign born workers in this group</t>
  </si>
  <si>
    <t xml:space="preserve">Total Covid-19 deaths in this health care group</t>
  </si>
  <si>
    <t xml:space="preserve">Covid-19 excess deaths for foreign born workers per health care group</t>
  </si>
  <si>
    <t xml:space="preserve">Total Covid-19 excess deaths per health care group</t>
  </si>
  <si>
    <t xml:space="preserve">Total Covid-19 deaths</t>
  </si>
  <si>
    <t xml:space="preserve">Male</t>
  </si>
  <si>
    <t xml:space="preserve">Female</t>
  </si>
  <si>
    <t xml:space="preserve">15-25 years</t>
  </si>
  <si>
    <t xml:space="preserve">25-44 years</t>
  </si>
  <si>
    <t xml:space="preserve">45-54 years</t>
  </si>
  <si>
    <t xml:space="preserve">55-64 years</t>
  </si>
  <si>
    <t xml:space="preserve">65-69 years</t>
  </si>
  <si>
    <t xml:space="preserve">Female, 15-25 years</t>
  </si>
  <si>
    <t xml:space="preserve">Female, 25-44 years</t>
  </si>
  <si>
    <t xml:space="preserve">Female, 45-54 years</t>
  </si>
  <si>
    <t xml:space="preserve">Female, 55-64 years</t>
  </si>
  <si>
    <t xml:space="preserve">Female, 65-69 years</t>
  </si>
  <si>
    <t xml:space="preserve">Male, 15-25 years</t>
  </si>
  <si>
    <t xml:space="preserve">Male, 25-44 years</t>
  </si>
  <si>
    <t xml:space="preserve">Male, 45-54 years</t>
  </si>
  <si>
    <t xml:space="preserve">Male, 55-64 years</t>
  </si>
  <si>
    <t xml:space="preserve">Male, 65-69 years</t>
  </si>
  <si>
    <t xml:space="preserve"> Input relevant data into the yellow cells to create/update estimates</t>
  </si>
  <si>
    <r>
      <rPr>
        <b val="true"/>
        <sz val="10"/>
        <rFont val="Arial"/>
        <family val="2"/>
        <charset val="1"/>
      </rPr>
      <t xml:space="preserve">Excess deaths</t>
    </r>
    <r>
      <rPr>
        <b val="true"/>
        <vertAlign val="superscript"/>
        <sz val="10"/>
        <rFont val="Arial"/>
        <family val="2"/>
        <charset val="1"/>
      </rPr>
      <t xml:space="preserve">2</t>
    </r>
  </si>
  <si>
    <t xml:space="preserve">All Health Care Worker</t>
  </si>
  <si>
    <r>
      <rPr>
        <b val="true"/>
        <sz val="10"/>
        <rFont val="Arial"/>
        <family val="2"/>
        <charset val="1"/>
      </rPr>
      <t xml:space="preserve">Foreign born health care</t>
    </r>
    <r>
      <rPr>
        <b val="true"/>
        <vertAlign val="superscript"/>
        <sz val="10"/>
        <rFont val="Arial"/>
        <family val="2"/>
        <charset val="1"/>
      </rPr>
      <t xml:space="preserve">5</t>
    </r>
  </si>
  <si>
    <r>
      <rPr>
        <sz val="10"/>
        <rFont val="Arial"/>
        <family val="2"/>
        <charset val="1"/>
      </rPr>
      <t xml:space="preserve">Country population</t>
    </r>
    <r>
      <rPr>
        <vertAlign val="superscript"/>
        <sz val="10"/>
        <rFont val="Arial"/>
        <family val="2"/>
        <charset val="1"/>
      </rPr>
      <t xml:space="preserve">1</t>
    </r>
    <r>
      <rPr>
        <sz val="10"/>
        <rFont val="Arial"/>
        <family val="2"/>
        <charset val="1"/>
      </rPr>
      <t xml:space="preserve"> </t>
    </r>
  </si>
  <si>
    <t xml:space="preserve">Mortality data</t>
  </si>
  <si>
    <t xml:space="preserve">Crude mortality rates</t>
  </si>
  <si>
    <r>
      <rPr>
        <sz val="10"/>
        <rFont val="Arial"/>
        <family val="2"/>
        <charset val="1"/>
      </rPr>
      <t xml:space="preserve">Doctors</t>
    </r>
    <r>
      <rPr>
        <vertAlign val="superscript"/>
        <sz val="10"/>
        <rFont val="Arial"/>
        <family val="2"/>
        <charset val="1"/>
      </rPr>
      <t xml:space="preserve">3</t>
    </r>
  </si>
  <si>
    <r>
      <rPr>
        <sz val="10"/>
        <rFont val="Arial"/>
        <family val="2"/>
        <charset val="1"/>
      </rPr>
      <t xml:space="preserve">Nurses</t>
    </r>
    <r>
      <rPr>
        <vertAlign val="superscript"/>
        <sz val="10"/>
        <rFont val="Arial"/>
        <family val="2"/>
        <charset val="1"/>
      </rPr>
      <t xml:space="preserve">3</t>
    </r>
  </si>
  <si>
    <r>
      <rPr>
        <sz val="10"/>
        <rFont val="Arial"/>
        <family val="2"/>
        <charset val="1"/>
      </rPr>
      <t xml:space="preserve">Midwives</t>
    </r>
    <r>
      <rPr>
        <vertAlign val="superscript"/>
        <sz val="10"/>
        <rFont val="Arial"/>
        <family val="2"/>
        <charset val="1"/>
      </rPr>
      <t xml:space="preserve">3</t>
    </r>
  </si>
  <si>
    <r>
      <rPr>
        <sz val="10"/>
        <rFont val="Arial"/>
        <family val="2"/>
        <charset val="1"/>
      </rPr>
      <t xml:space="preserve">Human Health and Social Work sector</t>
    </r>
    <r>
      <rPr>
        <vertAlign val="superscript"/>
        <sz val="10"/>
        <rFont val="Arial"/>
        <family val="2"/>
        <charset val="1"/>
      </rPr>
      <t xml:space="preserve">4</t>
    </r>
  </si>
  <si>
    <t xml:space="preserve">Human Health and Social Work sector</t>
  </si>
  <si>
    <t xml:space="preserve">Overall</t>
  </si>
  <si>
    <r>
      <rPr>
        <sz val="10"/>
        <rFont val="Arial"/>
        <family val="2"/>
        <charset val="1"/>
      </rPr>
      <t xml:space="preserve">% foreign born</t>
    </r>
    <r>
      <rPr>
        <vertAlign val="superscript"/>
        <sz val="10"/>
        <rFont val="Arial"/>
        <family val="2"/>
        <charset val="1"/>
      </rPr>
      <t xml:space="preserve">7</t>
    </r>
  </si>
  <si>
    <t xml:space="preserve">Total foreign born</t>
  </si>
  <si>
    <t xml:space="preserve">Distribution by age &amp; sex</t>
  </si>
  <si>
    <t xml:space="preserve">F 0-14</t>
  </si>
  <si>
    <t xml:space="preserve">F 15-24</t>
  </si>
  <si>
    <t xml:space="preserve">F 25-44</t>
  </si>
  <si>
    <t xml:space="preserve">F 45-54</t>
  </si>
  <si>
    <t xml:space="preserve">F 55-64</t>
  </si>
  <si>
    <t xml:space="preserve">F 65-69</t>
  </si>
  <si>
    <t xml:space="preserve">F 70+</t>
  </si>
  <si>
    <t xml:space="preserve">M 0-14</t>
  </si>
  <si>
    <t xml:space="preserve">M 15-24</t>
  </si>
  <si>
    <t xml:space="preserve">M 25-44</t>
  </si>
  <si>
    <t xml:space="preserve">M 45-54</t>
  </si>
  <si>
    <t xml:space="preserve">M 55-64</t>
  </si>
  <si>
    <t xml:space="preserve">M 65-69</t>
  </si>
  <si>
    <t xml:space="preserve">M 70+</t>
  </si>
  <si>
    <t xml:space="preserve">Counts by age &amp; sex</t>
  </si>
  <si>
    <t xml:space="preserve">Check</t>
  </si>
  <si>
    <t xml:space="preserve">Notes: </t>
  </si>
  <si>
    <r>
      <rPr>
        <vertAlign val="superscript"/>
        <sz val="9"/>
        <color rgb="FF000000"/>
        <rFont val="Arial"/>
        <family val="2"/>
        <charset val="1"/>
      </rPr>
      <t xml:space="preserve">1. </t>
    </r>
    <r>
      <rPr>
        <sz val="9"/>
        <color rgb="FF000000"/>
        <rFont val="Arial"/>
        <family val="2"/>
        <charset val="1"/>
      </rPr>
      <t xml:space="preserve">Population estimates from World Bank (2020)</t>
    </r>
  </si>
  <si>
    <r>
      <rPr>
        <vertAlign val="superscript"/>
        <sz val="9"/>
        <color rgb="FF000000"/>
        <rFont val="Arial"/>
        <family val="2"/>
        <charset val="1"/>
      </rPr>
      <t xml:space="preserve">2. </t>
    </r>
    <r>
      <rPr>
        <sz val="9"/>
        <color rgb="FF000000"/>
        <rFont val="Arial"/>
        <family val="2"/>
        <charset val="1"/>
      </rPr>
      <t xml:space="preserve">WHO excess deaths for 2020 and 2021. Age/sex distribution from same source.</t>
    </r>
  </si>
  <si>
    <r>
      <rPr>
        <vertAlign val="superscript"/>
        <sz val="9"/>
        <color rgb="FF000000"/>
        <rFont val="Arial"/>
        <family val="2"/>
        <charset val="1"/>
      </rPr>
      <t xml:space="preserve">3. </t>
    </r>
    <r>
      <rPr>
        <sz val="9"/>
        <color rgb="FF000000"/>
        <rFont val="Arial"/>
        <family val="2"/>
        <charset val="1"/>
      </rPr>
      <t xml:space="preserve">Taken from NHWA. Totals for 2019. Doctor’s age distribution for 2017, nurse age distribution for 2019 and midwife age distributions for 2010</t>
    </r>
  </si>
  <si>
    <r>
      <rPr>
        <vertAlign val="superscript"/>
        <sz val="9"/>
        <color rgb="FF000000"/>
        <rFont val="Arial"/>
        <family val="2"/>
        <charset val="1"/>
      </rPr>
      <t xml:space="preserve">4.</t>
    </r>
    <r>
      <rPr>
        <sz val="9"/>
        <color rgb="FF000000"/>
        <rFont val="Arial"/>
        <family val="2"/>
        <charset val="1"/>
      </rPr>
      <t xml:space="preserve"> Totals are based on ILO actual estimates (2021) for ISIC sector Q (Human Health and Social Work Activities). ILO provides age/sex distributions for these figures but does not split the 25-54 age band. This has been split using the weighted average from NHWA</t>
    </r>
  </si>
  <si>
    <r>
      <rPr>
        <vertAlign val="superscript"/>
        <sz val="9"/>
        <color rgb="FF000000"/>
        <rFont val="Arial"/>
        <family val="2"/>
        <charset val="1"/>
      </rPr>
      <t xml:space="preserve">5.</t>
    </r>
    <r>
      <rPr>
        <sz val="9"/>
        <color rgb="FF000000"/>
        <rFont val="Arial"/>
        <family val="2"/>
        <charset val="1"/>
      </rPr>
      <t xml:space="preserve"> Proportion of foreign born doctors from NHWA (2015), proportion for midwives from NHWA (2010) proportion for nurses modelled (see accompanying report). Proportion for all healthcare occupations and healthcare sector is based on the weighted average for doctors, nurses and midwives.  </t>
    </r>
  </si>
</sst>
</file>

<file path=xl/styles.xml><?xml version="1.0" encoding="utf-8"?>
<styleSheet xmlns="http://schemas.openxmlformats.org/spreadsheetml/2006/main">
  <numFmts count="7">
    <numFmt numFmtId="164" formatCode="General"/>
    <numFmt numFmtId="165" formatCode="0"/>
    <numFmt numFmtId="166" formatCode="0.00%"/>
    <numFmt numFmtId="167" formatCode="#,##0"/>
    <numFmt numFmtId="168" formatCode="0.0%"/>
    <numFmt numFmtId="169" formatCode="0.000000%"/>
    <numFmt numFmtId="170" formatCode="0%"/>
  </numFmts>
  <fonts count="21">
    <font>
      <sz val="10"/>
      <name val="Arial"/>
      <family val="2"/>
      <charset val="1"/>
    </font>
    <font>
      <sz val="10"/>
      <name val="Arial"/>
      <family val="0"/>
    </font>
    <font>
      <sz val="10"/>
      <name val="Arial"/>
      <family val="0"/>
    </font>
    <font>
      <sz val="10"/>
      <name val="Arial"/>
      <family val="0"/>
    </font>
    <font>
      <sz val="11"/>
      <color rgb="FF000000"/>
      <name val="Calibri"/>
      <family val="2"/>
      <charset val="1"/>
    </font>
    <font>
      <sz val="12"/>
      <name val="Arial"/>
      <family val="2"/>
      <charset val="1"/>
    </font>
    <font>
      <b val="true"/>
      <sz val="12"/>
      <name val="Arial"/>
      <family val="2"/>
      <charset val="1"/>
    </font>
    <font>
      <i val="true"/>
      <sz val="12"/>
      <name val="Arial"/>
      <family val="2"/>
      <charset val="1"/>
    </font>
    <font>
      <b val="true"/>
      <sz val="10"/>
      <color rgb="FF800080"/>
      <name val="Arial"/>
      <family val="2"/>
      <charset val="1"/>
    </font>
    <font>
      <b val="true"/>
      <sz val="10"/>
      <name val="Arial"/>
      <family val="2"/>
      <charset val="1"/>
    </font>
    <font>
      <sz val="10"/>
      <color rgb="FFC9211E"/>
      <name val="Arial"/>
      <family val="2"/>
      <charset val="1"/>
    </font>
    <font>
      <b val="true"/>
      <sz val="10"/>
      <color rgb="FF000000"/>
      <name val="Arial"/>
      <family val="2"/>
      <charset val="1"/>
    </font>
    <font>
      <b val="true"/>
      <sz val="12"/>
      <color rgb="FFC9211E"/>
      <name val="Arial"/>
      <family val="2"/>
      <charset val="1"/>
    </font>
    <font>
      <b val="true"/>
      <vertAlign val="superscript"/>
      <sz val="10"/>
      <name val="Arial"/>
      <family val="2"/>
      <charset val="1"/>
    </font>
    <font>
      <vertAlign val="superscript"/>
      <sz val="10"/>
      <name val="Arial"/>
      <family val="2"/>
      <charset val="1"/>
    </font>
    <font>
      <sz val="10"/>
      <color rgb="FF000000"/>
      <name val="Arial"/>
      <family val="2"/>
      <charset val="1"/>
    </font>
    <font>
      <i val="true"/>
      <sz val="10"/>
      <name val="Arial"/>
      <family val="2"/>
      <charset val="1"/>
    </font>
    <font>
      <sz val="11"/>
      <name val="Calibri"/>
      <family val="2"/>
      <charset val="1"/>
    </font>
    <font>
      <sz val="9"/>
      <name val="Arial"/>
      <family val="2"/>
      <charset val="1"/>
    </font>
    <font>
      <vertAlign val="superscript"/>
      <sz val="9"/>
      <color rgb="FF000000"/>
      <name val="Arial"/>
      <family val="2"/>
      <charset val="1"/>
    </font>
    <font>
      <sz val="9"/>
      <color rgb="FF000000"/>
      <name val="Arial"/>
      <family val="2"/>
      <charset val="1"/>
    </font>
  </fonts>
  <fills count="5">
    <fill>
      <patternFill patternType="none"/>
    </fill>
    <fill>
      <patternFill patternType="gray125"/>
    </fill>
    <fill>
      <patternFill patternType="solid">
        <fgColor rgb="FFFFFFFF"/>
        <bgColor rgb="FFFFFFCC"/>
      </patternFill>
    </fill>
    <fill>
      <patternFill patternType="solid">
        <fgColor rgb="FF81D41A"/>
        <bgColor rgb="FF969696"/>
      </patternFill>
    </fill>
    <fill>
      <patternFill patternType="solid">
        <fgColor rgb="FFFFFF00"/>
        <bgColor rgb="FFFFFF00"/>
      </patternFill>
    </fill>
  </fills>
  <borders count="2">
    <border diagonalUp="false" diagonalDown="false">
      <left/>
      <right/>
      <top/>
      <bottom/>
      <diagonal/>
    </border>
    <border diagonalUp="false" diagonalDown="false">
      <left style="hair"/>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67">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top" textRotation="0" wrapText="true" indent="0" shrinkToFit="false"/>
      <protection locked="true" hidden="false"/>
    </xf>
    <xf numFmtId="164" fontId="5"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8"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false" applyProtection="false">
      <alignment horizontal="general" vertical="bottom" textRotation="0" wrapText="false" indent="0" shrinkToFit="false"/>
      <protection locked="true" hidden="false"/>
    </xf>
    <xf numFmtId="164" fontId="9" fillId="2" borderId="1" xfId="0" applyFont="true" applyBorder="true" applyAlignment="true" applyProtection="false">
      <alignment horizontal="left" vertical="top" textRotation="0" wrapText="true" indent="0" shrinkToFit="false"/>
      <protection locked="true" hidden="false"/>
    </xf>
    <xf numFmtId="164" fontId="9" fillId="2" borderId="1" xfId="0" applyFont="tru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5" fontId="9" fillId="3" borderId="1" xfId="0" applyFont="true" applyBorder="true" applyAlignment="false" applyProtection="false">
      <alignment horizontal="general" vertical="bottom" textRotation="0" wrapText="false" indent="0" shrinkToFit="false"/>
      <protection locked="true" hidden="false"/>
    </xf>
    <xf numFmtId="165" fontId="0" fillId="2" borderId="1" xfId="0" applyFont="true" applyBorder="true" applyAlignment="false" applyProtection="false">
      <alignment horizontal="general"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5" fontId="9"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false" applyProtection="false">
      <alignment horizontal="general" vertical="bottom" textRotation="0" wrapText="false" indent="0" shrinkToFit="false"/>
      <protection locked="true" hidden="false"/>
    </xf>
    <xf numFmtId="165" fontId="9" fillId="2" borderId="0" xfId="0" applyFont="true" applyBorder="true" applyAlignment="false" applyProtection="false">
      <alignment horizontal="general" vertical="bottom" textRotation="0" wrapText="false" indent="0" shrinkToFit="false"/>
      <protection locked="true" hidden="false"/>
    </xf>
    <xf numFmtId="165" fontId="0" fillId="3" borderId="1" xfId="0" applyFont="true" applyBorder="true" applyAlignment="false" applyProtection="false">
      <alignment horizontal="general" vertical="bottom" textRotation="0" wrapText="false" indent="0" shrinkToFit="false"/>
      <protection locked="true" hidden="false"/>
    </xf>
    <xf numFmtId="165" fontId="0" fillId="2" borderId="0" xfId="0" applyFont="true" applyBorder="false" applyAlignment="false" applyProtection="false">
      <alignment horizontal="general" vertical="bottom" textRotation="0" wrapText="false" indent="0" shrinkToFit="false"/>
      <protection locked="true" hidden="false"/>
    </xf>
    <xf numFmtId="167" fontId="0" fillId="3" borderId="1" xfId="0" applyFont="true" applyBorder="true" applyAlignment="false" applyProtection="false">
      <alignment horizontal="general" vertical="bottom" textRotation="0" wrapText="false" indent="0" shrinkToFit="false"/>
      <protection locked="true" hidden="false"/>
    </xf>
    <xf numFmtId="167" fontId="0" fillId="2" borderId="1" xfId="0" applyFont="true" applyBorder="true" applyAlignment="false" applyProtection="false">
      <alignment horizontal="general" vertical="bottom" textRotation="0" wrapText="false" indent="0" shrinkToFit="false"/>
      <protection locked="true" hidden="false"/>
    </xf>
    <xf numFmtId="167" fontId="0" fillId="2" borderId="0" xfId="0" applyFont="true" applyBorder="true" applyAlignment="false" applyProtection="false">
      <alignment horizontal="general" vertical="bottom" textRotation="0" wrapText="false" indent="0" shrinkToFit="false"/>
      <protection locked="true" hidden="false"/>
    </xf>
    <xf numFmtId="164" fontId="12"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false" indent="0" shrinkToFit="false"/>
      <protection locked="true" hidden="false"/>
    </xf>
    <xf numFmtId="164" fontId="8" fillId="2" borderId="0" xfId="0" applyFont="tru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left" vertical="top" textRotation="0" wrapText="false" indent="0" shrinkToFit="false"/>
      <protection locked="true" hidden="false"/>
    </xf>
    <xf numFmtId="164" fontId="9" fillId="2" borderId="0" xfId="0" applyFont="true" applyBorder="true" applyAlignment="true" applyProtection="false">
      <alignment horizontal="general" vertical="top" textRotation="0" wrapText="false" indent="0" shrinkToFit="false"/>
      <protection locked="true" hidden="false"/>
    </xf>
    <xf numFmtId="164" fontId="9" fillId="2"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top" textRotation="0" wrapText="true" indent="0" shrinkToFit="false"/>
      <protection locked="true" hidden="false"/>
    </xf>
    <xf numFmtId="167" fontId="0" fillId="2" borderId="0" xfId="0" applyFont="true" applyBorder="fals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true" indent="0" shrinkToFit="false"/>
      <protection locked="true" hidden="false"/>
    </xf>
    <xf numFmtId="164" fontId="0"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general" vertical="top" textRotation="0" wrapText="false" indent="0" shrinkToFit="false"/>
      <protection locked="true" hidden="false"/>
    </xf>
    <xf numFmtId="164" fontId="0" fillId="2" borderId="0" xfId="0" applyFont="false" applyBorder="false" applyAlignment="true" applyProtection="false">
      <alignment horizontal="general" vertical="top" textRotation="0" wrapText="false" indent="0" shrinkToFit="false"/>
      <protection locked="true" hidden="false"/>
    </xf>
    <xf numFmtId="164" fontId="0" fillId="4" borderId="1" xfId="0" applyFont="false" applyBorder="true" applyAlignment="false" applyProtection="false">
      <alignment horizontal="general" vertical="bottom" textRotation="0" wrapText="false" indent="0" shrinkToFit="false"/>
      <protection locked="true" hidden="false"/>
    </xf>
    <xf numFmtId="167" fontId="0" fillId="2" borderId="0" xfId="0" applyFont="true" applyBorder="false" applyAlignment="false" applyProtection="false">
      <alignment horizontal="general" vertical="bottom" textRotation="0" wrapText="false" indent="0" shrinkToFit="false"/>
      <protection locked="true" hidden="false"/>
    </xf>
    <xf numFmtId="166" fontId="0" fillId="2" borderId="1"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right" vertical="bottom" textRotation="0" wrapText="true" indent="0" shrinkToFit="false"/>
      <protection locked="true" hidden="false"/>
    </xf>
    <xf numFmtId="164" fontId="0" fillId="4" borderId="1" xfId="0" applyFont="true" applyBorder="true" applyAlignment="false" applyProtection="false">
      <alignment horizontal="general" vertical="bottom" textRotation="0" wrapText="false" indent="0" shrinkToFit="false"/>
      <protection locked="true" hidden="false"/>
    </xf>
    <xf numFmtId="168" fontId="0" fillId="4" borderId="1" xfId="0" applyFont="true" applyBorder="true" applyAlignment="false" applyProtection="false">
      <alignment horizontal="general" vertical="bottom" textRotation="0" wrapText="false" indent="0" shrinkToFit="false"/>
      <protection locked="true" hidden="false"/>
    </xf>
    <xf numFmtId="168" fontId="0" fillId="2" borderId="1" xfId="0" applyFont="true" applyBorder="true" applyAlignment="false" applyProtection="false">
      <alignment horizontal="general" vertical="bottom" textRotation="0" wrapText="false" indent="0" shrinkToFit="false"/>
      <protection locked="true" hidden="false"/>
    </xf>
    <xf numFmtId="164" fontId="9" fillId="2" borderId="0"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false" applyAlignment="false" applyProtection="false">
      <alignment horizontal="general" vertical="bottom" textRotation="0" wrapText="false" indent="0" shrinkToFit="false"/>
      <protection locked="true" hidden="false"/>
    </xf>
    <xf numFmtId="168" fontId="15" fillId="2" borderId="0" xfId="0" applyFont="true" applyBorder="true" applyAlignment="false" applyProtection="false">
      <alignment horizontal="general" vertical="bottom" textRotation="0" wrapText="false" indent="0" shrinkToFit="false"/>
      <protection locked="true" hidden="false"/>
    </xf>
    <xf numFmtId="168" fontId="0" fillId="2" borderId="0" xfId="0" applyFont="true" applyBorder="true" applyAlignment="false" applyProtection="false">
      <alignment horizontal="general" vertical="bottom" textRotation="0" wrapText="false" indent="0" shrinkToFit="false"/>
      <protection locked="true" hidden="false"/>
    </xf>
    <xf numFmtId="168" fontId="0" fillId="4" borderId="1" xfId="0" applyFont="false" applyBorder="tru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8" fontId="16" fillId="2" borderId="0" xfId="0" applyFont="true" applyBorder="false" applyAlignment="false" applyProtection="false">
      <alignment horizontal="general"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4" fontId="17" fillId="4" borderId="1" xfId="0" applyFont="true" applyBorder="true" applyAlignment="false" applyProtection="false">
      <alignment horizontal="general" vertical="bottom" textRotation="0" wrapText="false" indent="0" shrinkToFit="false"/>
      <protection locked="true" hidden="false"/>
    </xf>
    <xf numFmtId="165" fontId="0" fillId="2" borderId="0" xfId="0" applyFont="true" applyBorder="true" applyAlignment="false" applyProtection="false">
      <alignment horizontal="general" vertical="bottom" textRotation="0" wrapText="false" indent="0" shrinkToFit="false"/>
      <protection locked="true" hidden="false"/>
    </xf>
    <xf numFmtId="166" fontId="0" fillId="2" borderId="0" xfId="0" applyFont="true" applyBorder="true" applyAlignment="false" applyProtection="false">
      <alignment horizontal="general" vertical="bottom" textRotation="0" wrapText="false" indent="0" shrinkToFit="false"/>
      <protection locked="true" hidden="false"/>
    </xf>
    <xf numFmtId="164" fontId="16" fillId="2" borderId="1" xfId="0" applyFont="true" applyBorder="true" applyAlignment="false" applyProtection="false">
      <alignment horizontal="general" vertical="bottom" textRotation="0" wrapText="false" indent="0" shrinkToFit="false"/>
      <protection locked="true" hidden="false"/>
    </xf>
    <xf numFmtId="165" fontId="16" fillId="2" borderId="1" xfId="0" applyFont="true" applyBorder="true" applyAlignment="false" applyProtection="false">
      <alignment horizontal="general" vertical="bottom" textRotation="0" wrapText="false" indent="0" shrinkToFit="false"/>
      <protection locked="true" hidden="false"/>
    </xf>
    <xf numFmtId="165" fontId="16" fillId="2" borderId="0" xfId="0" applyFont="true" applyBorder="true" applyAlignment="false" applyProtection="false">
      <alignment horizontal="general" vertical="bottom" textRotation="0" wrapText="false" indent="0" shrinkToFit="false"/>
      <protection locked="true" hidden="false"/>
    </xf>
    <xf numFmtId="169" fontId="0" fillId="2" borderId="0" xfId="0" applyFont="true" applyBorder="false" applyAlignment="false" applyProtection="false">
      <alignment horizontal="general" vertical="bottom" textRotation="0" wrapText="false" indent="0" shrinkToFit="false"/>
      <protection locked="true" hidden="false"/>
    </xf>
    <xf numFmtId="164" fontId="18" fillId="2" borderId="0" xfId="0" applyFont="true" applyBorder="false" applyAlignment="false" applyProtection="false">
      <alignment horizontal="general" vertical="bottom" textRotation="0" wrapText="false" indent="0" shrinkToFit="false"/>
      <protection locked="true" hidden="false"/>
    </xf>
    <xf numFmtId="170" fontId="0" fillId="2" borderId="0" xfId="0" applyFont="false" applyBorder="false" applyAlignment="false" applyProtection="false">
      <alignment horizontal="general" vertical="bottom" textRotation="0" wrapText="false" indent="0" shrinkToFit="false"/>
      <protection locked="true" hidden="false"/>
    </xf>
    <xf numFmtId="164" fontId="19" fillId="2" borderId="0" xfId="0" applyFont="true" applyBorder="false" applyAlignment="false" applyProtection="false">
      <alignment horizontal="general" vertical="bottom" textRotation="0" wrapText="false" indent="0" shrinkToFit="false"/>
      <protection locked="true" hidden="false"/>
    </xf>
    <xf numFmtId="164" fontId="15" fillId="2"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1D41A"/>
      <rgbColor rgb="FFFFCC00"/>
      <rgbColor rgb="FFFF9900"/>
      <rgbColor rgb="FFFF6600"/>
      <rgbColor rgb="FF666699"/>
      <rgbColor rgb="FF969696"/>
      <rgbColor rgb="FF003366"/>
      <rgbColor rgb="FF339966"/>
      <rgbColor rgb="FF003300"/>
      <rgbColor rgb="FF333300"/>
      <rgbColor rgb="FFC9211E"/>
      <rgbColor rgb="FF993366"/>
      <rgbColor rgb="FF333399"/>
      <rgbColor rgb="FF333333"/>
    </indexedColors>
  </colors>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2.xml"/><Relationship Id="rId7" Type="http://schemas.openxmlformats.org/officeDocument/2006/relationships/customXml" Target="../customXml/item1.xml"/><Relationship Id="rId2" Type="http://schemas.openxmlformats.org/officeDocument/2006/relationships/worksheet" Target="worksheets/sheet1.xml"/><Relationship Id="rId1"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worksheet" Target="worksheets/sheet4.xml"/><Relationship Id="rId4" Type="http://schemas.openxmlformats.org/officeDocument/2006/relationships/worksheet" Target="worksheets/sheet3.xml"/><Relationship Id="rId9" Type="http://schemas.openxmlformats.org/officeDocument/2006/relationships/customXml" Target="../customXml/item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B1048576"/>
  <sheetViews>
    <sheetView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A1" activeCellId="0" sqref="A1"/>
    </sheetView>
  </sheetViews>
  <sheetFormatPr defaultColWidth="11.60546875" defaultRowHeight="15" zeroHeight="false" outlineLevelRow="0" outlineLevelCol="0"/>
  <cols>
    <col collapsed="false" customWidth="true" hidden="false" outlineLevel="0" max="1" min="1" style="1" width="3.61"/>
    <col collapsed="false" customWidth="true" hidden="false" outlineLevel="0" max="2" min="2" style="2" width="193.61"/>
    <col collapsed="false" customWidth="false" hidden="false" outlineLevel="0" max="1024" min="3" style="1" width="11.59"/>
  </cols>
  <sheetData>
    <row r="2" customFormat="false" ht="28.1" hidden="false" customHeight="false" outlineLevel="0" collapsed="false">
      <c r="B2" s="2" t="s">
        <v>0</v>
      </c>
    </row>
    <row r="4" customFormat="false" ht="15" hidden="false" customHeight="false" outlineLevel="0" collapsed="false">
      <c r="B4" s="2" t="s">
        <v>1</v>
      </c>
    </row>
    <row r="6" customFormat="false" ht="28.1" hidden="false" customHeight="false" outlineLevel="0" collapsed="false">
      <c r="B6" s="2" t="s">
        <v>2</v>
      </c>
    </row>
    <row r="8" customFormat="false" ht="68.25" hidden="false" customHeight="false" outlineLevel="0" collapsed="false">
      <c r="B8" s="2" t="s">
        <v>3</v>
      </c>
    </row>
    <row r="10" customFormat="false" ht="28.1" hidden="false" customHeight="false" outlineLevel="0" collapsed="false">
      <c r="B10" s="2" t="s">
        <v>4</v>
      </c>
    </row>
    <row r="12" customFormat="false" ht="41.45" hidden="false" customHeight="false" outlineLevel="0" collapsed="false">
      <c r="B12" s="2" t="s">
        <v>5</v>
      </c>
    </row>
    <row r="14" customFormat="false" ht="41.45" hidden="false" customHeight="false" outlineLevel="0" collapsed="false">
      <c r="B14" s="2" t="s">
        <v>6</v>
      </c>
    </row>
    <row r="16" customFormat="false" ht="15" hidden="false" customHeight="true" outlineLevel="0" collapsed="false">
      <c r="B16" s="3" t="s">
        <v>7</v>
      </c>
    </row>
    <row r="17" customFormat="false" ht="15" hidden="false" customHeight="false" outlineLevel="0" collapsed="false">
      <c r="B17" s="3"/>
    </row>
    <row r="18" customFormat="false" ht="15" hidden="false" customHeight="false" outlineLevel="0" collapsed="false">
      <c r="B18" s="3"/>
    </row>
    <row r="1048576" customFormat="false" ht="12.8" hidden="false" customHeight="false" outlineLevel="0" collapsed="false"/>
  </sheetData>
  <mergeCells count="1">
    <mergeCell ref="B16:B18"/>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75"/>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C21" activeCellId="0" sqref="C21"/>
    </sheetView>
  </sheetViews>
  <sheetFormatPr defaultColWidth="11.53515625" defaultRowHeight="12.8" zeroHeight="false" outlineLevelRow="0" outlineLevelCol="0"/>
  <cols>
    <col collapsed="false" customWidth="true" hidden="false" outlineLevel="0" max="1" min="1" style="4" width="48.96"/>
    <col collapsed="false" customWidth="true" hidden="false" outlineLevel="0" max="5" min="2" style="4" width="14.48"/>
    <col collapsed="false" customWidth="true" hidden="false" outlineLevel="0" max="6" min="6" style="4" width="9.59"/>
    <col collapsed="false" customWidth="true" hidden="false" outlineLevel="0" max="7" min="7" style="4" width="9.69"/>
    <col collapsed="false" customWidth="false" hidden="false" outlineLevel="0" max="1015" min="8" style="4" width="11.52"/>
    <col collapsed="false" customWidth="false" hidden="false" outlineLevel="0" max="1023" min="1016" style="5" width="11.52"/>
  </cols>
  <sheetData>
    <row r="1" customFormat="false" ht="12.8" hidden="false" customHeight="false" outlineLevel="0" collapsed="false">
      <c r="A1" s="6" t="s">
        <v>8</v>
      </c>
      <c r="D1" s="5"/>
      <c r="ALU1" s="5"/>
      <c r="ALV1" s="5"/>
      <c r="ALW1" s="5"/>
      <c r="ALX1" s="5"/>
      <c r="ALY1" s="5"/>
      <c r="ALZ1" s="5"/>
      <c r="AMA1" s="5"/>
    </row>
    <row r="2" customFormat="false" ht="12.8" hidden="false" customHeight="false" outlineLevel="0" collapsed="false">
      <c r="A2" s="5"/>
      <c r="ALU2" s="5"/>
      <c r="ALV2" s="5"/>
      <c r="ALW2" s="5"/>
      <c r="ALX2" s="5"/>
      <c r="ALY2" s="5"/>
      <c r="ALZ2" s="5"/>
      <c r="AMA2" s="5"/>
    </row>
    <row r="3" customFormat="false" ht="35.5" hidden="false" customHeight="false" outlineLevel="0" collapsed="false">
      <c r="A3" s="7"/>
      <c r="B3" s="8" t="s">
        <v>9</v>
      </c>
      <c r="C3" s="8" t="s">
        <v>10</v>
      </c>
      <c r="D3" s="8" t="s">
        <v>11</v>
      </c>
      <c r="E3" s="8" t="s">
        <v>12</v>
      </c>
      <c r="ALU3" s="5"/>
      <c r="ALV3" s="5"/>
      <c r="ALW3" s="5"/>
      <c r="ALX3" s="5"/>
      <c r="ALY3" s="5"/>
      <c r="ALZ3" s="5"/>
      <c r="AMA3" s="5"/>
    </row>
    <row r="4" customFormat="false" ht="12.8" hidden="false" customHeight="false" outlineLevel="0" collapsed="false">
      <c r="A4" s="9" t="s">
        <v>13</v>
      </c>
      <c r="B4" s="10"/>
      <c r="C4" s="10"/>
      <c r="D4" s="10"/>
      <c r="E4" s="10"/>
      <c r="ALU4" s="5"/>
      <c r="ALV4" s="5"/>
      <c r="ALW4" s="5"/>
      <c r="ALX4" s="5"/>
      <c r="ALY4" s="5"/>
      <c r="ALZ4" s="5"/>
      <c r="AMA4" s="5"/>
    </row>
    <row r="5" customFormat="false" ht="12.8" hidden="false" customHeight="false" outlineLevel="0" collapsed="false">
      <c r="A5" s="7" t="s">
        <v>14</v>
      </c>
      <c r="B5" s="11" t="n">
        <f aca="false">INPUTS!$E$5*INPUTS!M6</f>
        <v>16.5308669266218</v>
      </c>
      <c r="C5" s="11" t="n">
        <f aca="false">INPUTS!$E$5*INPUTS!N6</f>
        <v>32.8909637461321</v>
      </c>
      <c r="D5" s="11" t="n">
        <f aca="false">INPUTS!$E$5*INPUTS!O6</f>
        <v>0.000480837332310743</v>
      </c>
      <c r="E5" s="11" t="n">
        <f aca="false">INPUTS!$E$5*INPUTS!P6</f>
        <v>118.508098717251</v>
      </c>
      <c r="ALU5" s="5"/>
      <c r="ALV5" s="5"/>
      <c r="ALW5" s="5"/>
      <c r="ALX5" s="5"/>
      <c r="ALY5" s="5"/>
      <c r="ALZ5" s="5"/>
      <c r="AMA5" s="5"/>
    </row>
    <row r="6" customFormat="false" ht="12.8" hidden="false" customHeight="false" outlineLevel="0" collapsed="false">
      <c r="A6" s="7" t="s">
        <v>15</v>
      </c>
      <c r="B6" s="12" t="n">
        <f aca="false">INPUTS!G5*INPUTS!$E$5</f>
        <v>1502.80608423835</v>
      </c>
      <c r="C6" s="12" t="n">
        <f aca="false">INPUTS!H5*INPUTS!$E$5</f>
        <v>1749.51934819851</v>
      </c>
      <c r="D6" s="12" t="n">
        <f aca="false">INPUTS!I5*INPUTS!$E$5</f>
        <v>0.160279110770248</v>
      </c>
      <c r="E6" s="12" t="n">
        <f aca="false">INPUTS!J5*INPUTS!$E$5</f>
        <v>7799.02610791224</v>
      </c>
      <c r="ALU6" s="5"/>
      <c r="ALV6" s="5"/>
      <c r="ALW6" s="5"/>
      <c r="ALX6" s="5"/>
      <c r="ALY6" s="5"/>
      <c r="ALZ6" s="5"/>
      <c r="AMA6" s="5"/>
    </row>
    <row r="7" customFormat="false" ht="12.8" hidden="false" customHeight="false" outlineLevel="0" collapsed="false">
      <c r="A7" s="5"/>
      <c r="ALU7" s="5"/>
      <c r="ALV7" s="5"/>
      <c r="ALW7" s="5"/>
      <c r="ALX7" s="5"/>
      <c r="ALY7" s="5"/>
      <c r="ALZ7" s="5"/>
      <c r="AMA7" s="5"/>
    </row>
    <row r="8" customFormat="false" ht="12.8" hidden="false" customHeight="false" outlineLevel="0" collapsed="false">
      <c r="A8" s="5"/>
      <c r="ALU8" s="5"/>
      <c r="ALV8" s="5"/>
      <c r="ALW8" s="5"/>
      <c r="ALX8" s="5"/>
      <c r="ALY8" s="5"/>
      <c r="ALZ8" s="5"/>
      <c r="AMA8" s="5"/>
    </row>
    <row r="9" customFormat="false" ht="12.8" hidden="false" customHeight="false" outlineLevel="0" collapsed="false">
      <c r="A9" s="5"/>
      <c r="ALU9" s="5"/>
      <c r="ALV9" s="5"/>
      <c r="ALW9" s="5"/>
      <c r="ALX9" s="5"/>
      <c r="ALY9" s="5"/>
      <c r="ALZ9" s="5"/>
      <c r="AMA9" s="5"/>
    </row>
    <row r="10" customFormat="false" ht="12.8" hidden="false" customHeight="false" outlineLevel="0" collapsed="false">
      <c r="A10" s="5"/>
      <c r="ALU10" s="5"/>
      <c r="ALV10" s="5"/>
      <c r="ALW10" s="5"/>
      <c r="ALX10" s="5"/>
      <c r="ALY10" s="5"/>
      <c r="ALZ10" s="5"/>
      <c r="AMA10" s="5"/>
    </row>
    <row r="11" customFormat="false" ht="12.8" hidden="false" customHeight="false" outlineLevel="0" collapsed="false">
      <c r="A11" s="5"/>
      <c r="ALU11" s="5"/>
      <c r="ALV11" s="5"/>
      <c r="ALW11" s="5"/>
      <c r="ALX11" s="5"/>
      <c r="ALY11" s="5"/>
      <c r="ALZ11" s="5"/>
      <c r="AMA11" s="5"/>
      <c r="AMJ11" s="5"/>
    </row>
    <row r="12" customFormat="false" ht="12.8" hidden="false" customHeight="false" outlineLevel="0" collapsed="false">
      <c r="A12" s="5"/>
      <c r="ALU12" s="5"/>
      <c r="ALV12" s="5"/>
      <c r="ALW12" s="5"/>
      <c r="ALX12" s="5"/>
      <c r="ALY12" s="5"/>
      <c r="ALZ12" s="5"/>
      <c r="AMA12" s="5"/>
      <c r="AMJ12" s="5"/>
    </row>
    <row r="13" customFormat="false" ht="12.8" hidden="false" customHeight="false" outlineLevel="0" collapsed="false">
      <c r="A13" s="5"/>
      <c r="B13" s="5"/>
      <c r="C13" s="5"/>
      <c r="D13" s="5"/>
      <c r="E13" s="5"/>
      <c r="ALU13" s="5"/>
      <c r="ALV13" s="5"/>
      <c r="ALW13" s="5"/>
      <c r="ALX13" s="5"/>
      <c r="ALY13" s="5"/>
      <c r="ALZ13" s="5"/>
      <c r="AMA13" s="5"/>
      <c r="AMJ13" s="5"/>
    </row>
    <row r="14" customFormat="false" ht="12.8" hidden="false" customHeight="false" outlineLevel="0" collapsed="false">
      <c r="A14" s="5"/>
      <c r="B14" s="5"/>
      <c r="C14" s="5"/>
      <c r="D14" s="5"/>
      <c r="E14" s="5"/>
      <c r="ALU14" s="5"/>
      <c r="ALV14" s="5"/>
      <c r="ALW14" s="5"/>
      <c r="ALX14" s="5"/>
      <c r="ALY14" s="5"/>
      <c r="ALZ14" s="5"/>
      <c r="AMA14" s="5"/>
      <c r="AMJ14" s="5"/>
    </row>
    <row r="15" customFormat="false" ht="12.8" hidden="false" customHeight="false" outlineLevel="0" collapsed="false">
      <c r="A15" s="5"/>
      <c r="B15" s="5"/>
      <c r="C15" s="5"/>
      <c r="D15" s="5"/>
      <c r="E15" s="5"/>
      <c r="ALU15" s="5"/>
      <c r="ALV15" s="5"/>
      <c r="ALW15" s="5"/>
      <c r="ALX15" s="5"/>
      <c r="ALY15" s="5"/>
      <c r="ALZ15" s="5"/>
      <c r="AMA15" s="5"/>
      <c r="AMJ15" s="5"/>
    </row>
    <row r="16" customFormat="false" ht="12.8" hidden="false" customHeight="false" outlineLevel="0" collapsed="false">
      <c r="A16" s="5"/>
      <c r="B16" s="5"/>
      <c r="C16" s="5"/>
      <c r="D16" s="5"/>
      <c r="E16" s="5"/>
      <c r="ALU16" s="5"/>
      <c r="ALV16" s="5"/>
      <c r="ALW16" s="5"/>
      <c r="ALX16" s="5"/>
      <c r="ALY16" s="5"/>
      <c r="ALZ16" s="5"/>
      <c r="AMA16" s="5"/>
      <c r="AMJ16" s="5"/>
    </row>
    <row r="17" customFormat="false" ht="12.8" hidden="false" customHeight="false" outlineLevel="0" collapsed="false">
      <c r="A17" s="5"/>
      <c r="B17" s="5"/>
      <c r="C17" s="5"/>
      <c r="D17" s="5"/>
      <c r="E17" s="5"/>
      <c r="ALU17" s="5"/>
      <c r="ALV17" s="5"/>
      <c r="ALW17" s="5"/>
      <c r="ALX17" s="5"/>
      <c r="ALY17" s="5"/>
      <c r="ALZ17" s="5"/>
      <c r="AMA17" s="5"/>
      <c r="AMJ17" s="5"/>
    </row>
    <row r="18" customFormat="false" ht="12.8" hidden="false" customHeight="false" outlineLevel="0" collapsed="false">
      <c r="A18" s="5"/>
      <c r="B18" s="5"/>
      <c r="C18" s="5"/>
      <c r="D18" s="5"/>
      <c r="E18" s="5"/>
      <c r="ALU18" s="5"/>
      <c r="ALV18" s="5"/>
      <c r="ALW18" s="5"/>
      <c r="ALX18" s="5"/>
      <c r="ALY18" s="5"/>
      <c r="ALZ18" s="5"/>
      <c r="AMA18" s="5"/>
      <c r="AMJ18" s="5"/>
    </row>
    <row r="19" customFormat="false" ht="12.8" hidden="false" customHeight="false" outlineLevel="0" collapsed="false">
      <c r="A19" s="5"/>
      <c r="B19" s="5"/>
      <c r="C19" s="5"/>
      <c r="D19" s="5"/>
      <c r="E19" s="5"/>
      <c r="ALU19" s="5"/>
      <c r="ALV19" s="5"/>
      <c r="ALW19" s="5"/>
      <c r="ALX19" s="5"/>
      <c r="ALY19" s="5"/>
      <c r="ALZ19" s="5"/>
      <c r="AMA19" s="5"/>
      <c r="AMJ19" s="5"/>
    </row>
    <row r="20" customFormat="false" ht="12.8" hidden="false" customHeight="false" outlineLevel="0" collapsed="false">
      <c r="A20" s="5"/>
      <c r="B20" s="5"/>
      <c r="C20" s="5"/>
      <c r="D20" s="5"/>
      <c r="E20" s="5"/>
      <c r="AMJ20" s="5"/>
    </row>
    <row r="21" customFormat="false" ht="12.8" hidden="false" customHeight="false" outlineLevel="0" collapsed="false">
      <c r="A21" s="5"/>
      <c r="B21" s="5"/>
      <c r="C21" s="5"/>
      <c r="D21" s="5"/>
      <c r="E21" s="5"/>
      <c r="AMJ21" s="5"/>
    </row>
    <row r="22" customFormat="false" ht="12.8" hidden="false" customHeight="false" outlineLevel="0" collapsed="false">
      <c r="A22" s="5"/>
      <c r="B22" s="5"/>
      <c r="C22" s="5"/>
      <c r="D22" s="5"/>
      <c r="E22" s="5"/>
      <c r="AMJ22" s="5"/>
    </row>
    <row r="23" customFormat="false" ht="12.8" hidden="false" customHeight="false" outlineLevel="0" collapsed="false">
      <c r="A23" s="5"/>
      <c r="B23" s="5"/>
      <c r="C23" s="5"/>
      <c r="D23" s="5"/>
      <c r="E23" s="5"/>
      <c r="AMJ23" s="5"/>
    </row>
    <row r="24" customFormat="false" ht="12.8" hidden="false" customHeight="false" outlineLevel="0" collapsed="false">
      <c r="A24" s="5"/>
      <c r="B24" s="5"/>
      <c r="C24" s="5"/>
      <c r="D24" s="5"/>
      <c r="E24" s="5"/>
      <c r="AMJ24" s="5"/>
    </row>
    <row r="25" customFormat="false" ht="12.8" hidden="false" customHeight="false" outlineLevel="0" collapsed="false">
      <c r="A25" s="5"/>
      <c r="B25" s="5"/>
      <c r="C25" s="5"/>
      <c r="D25" s="5"/>
      <c r="E25" s="5"/>
      <c r="AMJ25" s="5"/>
    </row>
    <row r="26" customFormat="false" ht="12.8" hidden="false" customHeight="false" outlineLevel="0" collapsed="false">
      <c r="A26" s="5"/>
      <c r="B26" s="5"/>
      <c r="C26" s="5"/>
      <c r="D26" s="5"/>
      <c r="E26" s="5"/>
      <c r="AMJ26" s="5"/>
    </row>
    <row r="27" s="5" customFormat="true" ht="12.8" hidden="false" customHeight="false" outlineLevel="0" collapsed="false"/>
    <row r="28" s="5" customFormat="true" ht="12.8" hidden="false" customHeight="false" outlineLevel="0" collapsed="false"/>
    <row r="29" s="5" customFormat="true" ht="12.8" hidden="false" customHeight="false" outlineLevel="0" collapsed="false"/>
    <row r="30" s="5" customFormat="true" ht="12.8" hidden="false" customHeight="false" outlineLevel="0" collapsed="false"/>
    <row r="31" s="5" customFormat="true" ht="12.8" hidden="false" customHeight="false" outlineLevel="0" collapsed="false"/>
    <row r="32" customFormat="false" ht="12.8" hidden="false" customHeight="false" outlineLevel="0" collapsed="false">
      <c r="E32" s="5"/>
      <c r="AMJ32" s="5"/>
    </row>
    <row r="33" customFormat="false" ht="12.8" hidden="false" customHeight="false" outlineLevel="0" collapsed="false">
      <c r="A33" s="13"/>
      <c r="E33" s="5"/>
      <c r="AMJ33" s="5"/>
    </row>
    <row r="34" customFormat="false" ht="12.8" hidden="false" customHeight="false" outlineLevel="0" collapsed="false">
      <c r="E34" s="5"/>
      <c r="AMJ34" s="5"/>
    </row>
    <row r="35" customFormat="false" ht="12.8" hidden="false" customHeight="false" outlineLevel="0" collapsed="false">
      <c r="E35" s="5"/>
      <c r="AMJ35" s="5"/>
    </row>
    <row r="36" customFormat="false" ht="12.8" hidden="false" customHeight="false" outlineLevel="0" collapsed="false">
      <c r="E36" s="5"/>
      <c r="AMJ36" s="5"/>
    </row>
    <row r="37" customFormat="false" ht="12.8" hidden="false" customHeight="false" outlineLevel="0" collapsed="false">
      <c r="AMJ37" s="5"/>
    </row>
    <row r="38" customFormat="false" ht="12.8" hidden="false" customHeight="false" outlineLevel="0" collapsed="false">
      <c r="B38" s="14"/>
      <c r="C38" s="14"/>
      <c r="AMJ38" s="5"/>
    </row>
    <row r="39" customFormat="false" ht="12.8" hidden="false" customHeight="false" outlineLevel="0" collapsed="false">
      <c r="AMJ39" s="5"/>
    </row>
    <row r="40" customFormat="false" ht="12.8" hidden="false" customHeight="false" outlineLevel="0" collapsed="false">
      <c r="AMJ40" s="5"/>
    </row>
    <row r="41" customFormat="false" ht="12.8" hidden="false" customHeight="false" outlineLevel="0" collapsed="false">
      <c r="AMJ41" s="5"/>
    </row>
    <row r="42" customFormat="false" ht="12.8" hidden="false" customHeight="false" outlineLevel="0" collapsed="false">
      <c r="AMJ42" s="5"/>
    </row>
    <row r="43" customFormat="false" ht="12.8" hidden="false" customHeight="false" outlineLevel="0" collapsed="false">
      <c r="AMJ43" s="5"/>
    </row>
    <row r="44" customFormat="false" ht="12.8" hidden="false" customHeight="false" outlineLevel="0" collapsed="false">
      <c r="AMJ44" s="5"/>
    </row>
    <row r="45" customFormat="false" ht="12.8" hidden="false" customHeight="false" outlineLevel="0" collapsed="false">
      <c r="AMJ45" s="5"/>
    </row>
    <row r="46" customFormat="false" ht="12.8" hidden="false" customHeight="false" outlineLevel="0" collapsed="false">
      <c r="AMJ46" s="5"/>
    </row>
    <row r="47" customFormat="false" ht="12.8" hidden="false" customHeight="false" outlineLevel="0" collapsed="false">
      <c r="AMJ47" s="5"/>
    </row>
    <row r="48" customFormat="false" ht="12.8" hidden="false" customHeight="false" outlineLevel="0" collapsed="false">
      <c r="AMJ48" s="5"/>
    </row>
    <row r="49" customFormat="false" ht="12.8" hidden="false" customHeight="false" outlineLevel="0" collapsed="false">
      <c r="AMJ49" s="5"/>
    </row>
    <row r="50" customFormat="false" ht="12.8" hidden="false" customHeight="false" outlineLevel="0" collapsed="false">
      <c r="AMJ50" s="5"/>
    </row>
    <row r="51" customFormat="false" ht="12.8" hidden="false" customHeight="false" outlineLevel="0" collapsed="false">
      <c r="AMJ51" s="5"/>
    </row>
    <row r="52" customFormat="false" ht="12.8" hidden="false" customHeight="false" outlineLevel="0" collapsed="false">
      <c r="AMJ52" s="5"/>
    </row>
    <row r="53" customFormat="false" ht="12.8" hidden="false" customHeight="false" outlineLevel="0" collapsed="false">
      <c r="AMJ53" s="5"/>
    </row>
    <row r="54" customFormat="false" ht="12.8" hidden="false" customHeight="false" outlineLevel="0" collapsed="false">
      <c r="AMJ54" s="5"/>
    </row>
    <row r="55" customFormat="false" ht="12.8" hidden="false" customHeight="false" outlineLevel="0" collapsed="false">
      <c r="AMJ55" s="5"/>
    </row>
    <row r="56" customFormat="false" ht="12.8" hidden="false" customHeight="false" outlineLevel="0" collapsed="false">
      <c r="AMJ56" s="5"/>
    </row>
    <row r="57" customFormat="false" ht="12.8" hidden="false" customHeight="false" outlineLevel="0" collapsed="false">
      <c r="AMJ57" s="5"/>
    </row>
    <row r="58" customFormat="false" ht="12.8" hidden="false" customHeight="false" outlineLevel="0" collapsed="false">
      <c r="AMJ58" s="5"/>
    </row>
    <row r="59" customFormat="false" ht="12.8" hidden="false" customHeight="false" outlineLevel="0" collapsed="false">
      <c r="AMJ59" s="5"/>
    </row>
    <row r="60" customFormat="false" ht="12.8" hidden="false" customHeight="false" outlineLevel="0" collapsed="false">
      <c r="AMJ60" s="5"/>
    </row>
    <row r="61" customFormat="false" ht="12.8" hidden="false" customHeight="false" outlineLevel="0" collapsed="false">
      <c r="AMJ61" s="5"/>
    </row>
    <row r="62" customFormat="false" ht="12.8" hidden="false" customHeight="false" outlineLevel="0" collapsed="false">
      <c r="AMJ62" s="5"/>
    </row>
    <row r="63" customFormat="false" ht="12.8" hidden="false" customHeight="false" outlineLevel="0" collapsed="false">
      <c r="AMJ63" s="5"/>
    </row>
    <row r="64" customFormat="false" ht="12.8" hidden="false" customHeight="false" outlineLevel="0" collapsed="false">
      <c r="AMJ64" s="5"/>
    </row>
    <row r="65" customFormat="false" ht="12.8" hidden="false" customHeight="false" outlineLevel="0" collapsed="false">
      <c r="AMJ65" s="5"/>
    </row>
    <row r="66" customFormat="false" ht="12.8" hidden="false" customHeight="false" outlineLevel="0" collapsed="false">
      <c r="AMJ66" s="5"/>
    </row>
    <row r="67" customFormat="false" ht="12.8" hidden="false" customHeight="false" outlineLevel="0" collapsed="false">
      <c r="AMJ67" s="5"/>
    </row>
    <row r="68" customFormat="false" ht="12.8" hidden="false" customHeight="false" outlineLevel="0" collapsed="false">
      <c r="AMJ68" s="5"/>
    </row>
    <row r="69" customFormat="false" ht="12.8" hidden="false" customHeight="false" outlineLevel="0" collapsed="false">
      <c r="AMJ69" s="5"/>
    </row>
    <row r="70" customFormat="false" ht="12.8" hidden="false" customHeight="false" outlineLevel="0" collapsed="false">
      <c r="AMJ70" s="5"/>
    </row>
    <row r="71" customFormat="false" ht="12.8" hidden="false" customHeight="false" outlineLevel="0" collapsed="false">
      <c r="AMJ71" s="5"/>
    </row>
    <row r="72" customFormat="false" ht="12.8" hidden="false" customHeight="false" outlineLevel="0" collapsed="false">
      <c r="AMJ72" s="5"/>
    </row>
    <row r="73" customFormat="false" ht="12.8" hidden="false" customHeight="false" outlineLevel="0" collapsed="false">
      <c r="AMJ73" s="5"/>
    </row>
    <row r="74" customFormat="false" ht="12.8" hidden="false" customHeight="false" outlineLevel="0" collapsed="false">
      <c r="AMJ74" s="5"/>
    </row>
    <row r="75" customFormat="false" ht="12.8" hidden="false" customHeight="false" outlineLevel="0" collapsed="false">
      <c r="AMJ75" s="5"/>
    </row>
  </sheetData>
  <printOptions headings="false" gridLines="false" gridLinesSet="true" horizontalCentered="false" verticalCentered="false"/>
  <pageMargins left="0.7875" right="0.7875" top="1.025" bottom="1.025" header="0.7875" footer="0.7875"/>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26"/>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F11" activeCellId="0" sqref="F11"/>
    </sheetView>
  </sheetViews>
  <sheetFormatPr defaultColWidth="11.65234375" defaultRowHeight="12.8" zeroHeight="false" outlineLevelRow="0" outlineLevelCol="0"/>
  <cols>
    <col collapsed="false" customWidth="true" hidden="false" outlineLevel="0" max="1" min="1" style="4" width="37.71"/>
    <col collapsed="false" customWidth="true" hidden="false" outlineLevel="0" max="5" min="2" style="4" width="14.08"/>
    <col collapsed="false" customWidth="true" hidden="false" outlineLevel="0" max="6" min="6" style="4" width="8.06"/>
    <col collapsed="false" customWidth="true" hidden="false" outlineLevel="0" max="10" min="7" style="4" width="14.08"/>
    <col collapsed="false" customWidth="true" hidden="false" outlineLevel="0" max="11" min="11" style="4" width="3.37"/>
    <col collapsed="false" customWidth="false" hidden="false" outlineLevel="0" max="1002" min="12" style="4" width="11.64"/>
    <col collapsed="false" customWidth="true" hidden="false" outlineLevel="0" max="1005" min="1003" style="4" width="11.52"/>
    <col collapsed="false" customWidth="true" hidden="false" outlineLevel="0" max="1019" min="1006" style="5" width="11.52"/>
    <col collapsed="false" customWidth="true" hidden="false" outlineLevel="0" max="1024" min="1020" style="15" width="11.52"/>
  </cols>
  <sheetData>
    <row r="1" s="6" customFormat="true" ht="12.8" hidden="false" customHeight="false" outlineLevel="0" collapsed="false">
      <c r="A1" s="6" t="s">
        <v>8</v>
      </c>
      <c r="AMF1" s="15"/>
      <c r="AMG1" s="15"/>
      <c r="AMH1" s="15"/>
      <c r="AMI1" s="15"/>
      <c r="AMJ1" s="15"/>
    </row>
    <row r="2" s="6" customFormat="true" ht="12.8" hidden="false" customHeight="false" outlineLevel="0" collapsed="false">
      <c r="AMF2" s="15"/>
      <c r="AMG2" s="15"/>
      <c r="AMH2" s="15"/>
      <c r="AMI2" s="15"/>
      <c r="AMJ2" s="15"/>
    </row>
    <row r="3" s="16" customFormat="true" ht="12.8" hidden="false" customHeight="false" outlineLevel="0" collapsed="false">
      <c r="B3" s="16" t="s">
        <v>16</v>
      </c>
      <c r="G3" s="16" t="s">
        <v>17</v>
      </c>
      <c r="AMF3" s="15"/>
      <c r="AMG3" s="15"/>
      <c r="AMH3" s="15"/>
      <c r="AMI3" s="15"/>
      <c r="AMJ3" s="15"/>
    </row>
    <row r="4" s="18" customFormat="true" ht="35.5" hidden="false" customHeight="false" outlineLevel="0" collapsed="false">
      <c r="A4" s="4"/>
      <c r="B4" s="17" t="s">
        <v>9</v>
      </c>
      <c r="C4" s="17" t="s">
        <v>10</v>
      </c>
      <c r="D4" s="17" t="s">
        <v>11</v>
      </c>
      <c r="E4" s="17" t="s">
        <v>12</v>
      </c>
      <c r="G4" s="17" t="s">
        <v>9</v>
      </c>
      <c r="H4" s="17" t="s">
        <v>10</v>
      </c>
      <c r="I4" s="17" t="s">
        <v>11</v>
      </c>
      <c r="J4" s="17" t="s">
        <v>12</v>
      </c>
      <c r="ALO4" s="4"/>
      <c r="ALP4" s="4"/>
      <c r="ALQ4" s="4"/>
      <c r="ALR4" s="4"/>
      <c r="ALS4" s="4"/>
      <c r="ALT4" s="4"/>
      <c r="ALU4" s="4"/>
      <c r="ALV4" s="4"/>
      <c r="ALW4" s="4"/>
      <c r="ALX4" s="4"/>
      <c r="ALY4" s="4"/>
      <c r="ALZ4" s="4"/>
      <c r="AMA4" s="4"/>
      <c r="AMB4" s="4"/>
      <c r="AMC4" s="4"/>
      <c r="AMD4" s="4"/>
      <c r="AME4" s="4"/>
      <c r="AMF4" s="15"/>
      <c r="AMG4" s="15"/>
      <c r="AMH4" s="15"/>
      <c r="AMI4" s="15"/>
      <c r="AMJ4" s="15"/>
    </row>
    <row r="5" customFormat="false" ht="12.8" hidden="false" customHeight="false" outlineLevel="0" collapsed="false">
      <c r="A5" s="7" t="s">
        <v>18</v>
      </c>
      <c r="B5" s="11" t="n">
        <f aca="false">SUM(B16:B25)</f>
        <v>21.5302202007589</v>
      </c>
      <c r="C5" s="11" t="n">
        <f aca="false">SUM(C16:C25)</f>
        <v>24.6256707600588</v>
      </c>
      <c r="D5" s="11" t="n">
        <f aca="false">SUM(D16:D25)</f>
        <v>0.000117739432530129</v>
      </c>
      <c r="E5" s="11" t="n">
        <f aca="false">SUM(E16:E25)</f>
        <v>106.116714245274</v>
      </c>
      <c r="F5" s="19"/>
      <c r="G5" s="20" t="n">
        <f aca="false">SUM(G16:G25)</f>
        <v>1957.29274552354</v>
      </c>
      <c r="H5" s="20" t="n">
        <f aca="false">SUM(H16:H25)</f>
        <v>1309.87610425844</v>
      </c>
      <c r="I5" s="20" t="n">
        <f aca="false">SUM(I16:I25)</f>
        <v>0.0392464775100429</v>
      </c>
      <c r="J5" s="20" t="n">
        <f aca="false">SUM(J16:J25)</f>
        <v>6983.54824558738</v>
      </c>
      <c r="K5" s="19"/>
    </row>
    <row r="6" customFormat="false" ht="12.8" hidden="false" customHeight="false" outlineLevel="0" collapsed="false">
      <c r="A6" s="21"/>
      <c r="B6" s="22"/>
      <c r="C6" s="22"/>
      <c r="D6" s="22"/>
      <c r="E6" s="22"/>
      <c r="F6" s="19"/>
      <c r="G6" s="22"/>
      <c r="H6" s="22"/>
      <c r="I6" s="22"/>
      <c r="J6" s="22"/>
      <c r="K6" s="19"/>
    </row>
    <row r="7" customFormat="false" ht="12.8" hidden="false" customHeight="false" outlineLevel="0" collapsed="false">
      <c r="A7" s="7" t="s">
        <v>19</v>
      </c>
      <c r="B7" s="23" t="n">
        <f aca="false">SUM(B21:B25)</f>
        <v>15.8058740536965</v>
      </c>
      <c r="C7" s="23" t="n">
        <f aca="false">SUM(C21:C25)</f>
        <v>6.89229352141987</v>
      </c>
      <c r="D7" s="23" t="n">
        <f aca="false">SUM(D21:D25)</f>
        <v>0</v>
      </c>
      <c r="E7" s="23" t="n">
        <f aca="false">SUM(E21:E25)</f>
        <v>63.5051377316582</v>
      </c>
      <c r="G7" s="12" t="n">
        <f aca="false">SUM(G21:G25)</f>
        <v>1436.89764124514</v>
      </c>
      <c r="H7" s="12" t="n">
        <f aca="false">SUM(H21:H25)</f>
        <v>366.611357522333</v>
      </c>
      <c r="I7" s="12" t="n">
        <f aca="false">SUM(I21:I25)</f>
        <v>0</v>
      </c>
      <c r="J7" s="12" t="n">
        <f aca="false">SUM(J21:J25)</f>
        <v>4179.27747147014</v>
      </c>
    </row>
    <row r="8" customFormat="false" ht="12.8" hidden="false" customHeight="false" outlineLevel="0" collapsed="false">
      <c r="A8" s="7" t="s">
        <v>20</v>
      </c>
      <c r="B8" s="23" t="n">
        <f aca="false">SUM(B16:B20)</f>
        <v>5.72434614706235</v>
      </c>
      <c r="C8" s="23" t="n">
        <f aca="false">SUM(C16:C20)</f>
        <v>17.7333772386389</v>
      </c>
      <c r="D8" s="23" t="n">
        <f aca="false">SUM(D16:D20)</f>
        <v>0.000117739432530129</v>
      </c>
      <c r="E8" s="23" t="n">
        <f aca="false">SUM(E16:E20)</f>
        <v>42.6115765136154</v>
      </c>
      <c r="G8" s="12" t="n">
        <f aca="false">SUM(G16:G20)</f>
        <v>520.395104278396</v>
      </c>
      <c r="H8" s="12" t="n">
        <f aca="false">SUM(H16:H20)</f>
        <v>943.264746736111</v>
      </c>
      <c r="I8" s="12" t="n">
        <f aca="false">SUM(I16:I20)</f>
        <v>0.0392464775100429</v>
      </c>
      <c r="J8" s="12" t="n">
        <f aca="false">SUM(J16:J20)</f>
        <v>2804.27077411724</v>
      </c>
    </row>
    <row r="10" customFormat="false" ht="12.8" hidden="false" customHeight="false" outlineLevel="0" collapsed="false">
      <c r="A10" s="7" t="s">
        <v>21</v>
      </c>
      <c r="B10" s="23" t="n">
        <f aca="false">B16+B21</f>
        <v>0</v>
      </c>
      <c r="C10" s="23" t="n">
        <f aca="false">C16+C21</f>
        <v>0</v>
      </c>
      <c r="D10" s="23" t="n">
        <f aca="false">D16+D21</f>
        <v>0</v>
      </c>
      <c r="E10" s="23" t="n">
        <f aca="false">E16+E21</f>
        <v>0</v>
      </c>
      <c r="F10" s="24"/>
      <c r="G10" s="12" t="n">
        <f aca="false">G16+G21</f>
        <v>0</v>
      </c>
      <c r="H10" s="12" t="n">
        <f aca="false">H16+H21</f>
        <v>0</v>
      </c>
      <c r="I10" s="12" t="n">
        <f aca="false">I16+I21</f>
        <v>0</v>
      </c>
      <c r="J10" s="12" t="n">
        <f aca="false">J16+J21</f>
        <v>0</v>
      </c>
    </row>
    <row r="11" customFormat="false" ht="12.8" hidden="false" customHeight="false" outlineLevel="0" collapsed="false">
      <c r="A11" s="7" t="s">
        <v>22</v>
      </c>
      <c r="B11" s="23" t="n">
        <f aca="false">B17+B22</f>
        <v>2.8020447659653</v>
      </c>
      <c r="C11" s="23" t="n">
        <f aca="false">C17+C22</f>
        <v>4.27047994836576</v>
      </c>
      <c r="D11" s="23" t="n">
        <f aca="false">D17+D22</f>
        <v>9.16365226558675E-005</v>
      </c>
      <c r="E11" s="23" t="n">
        <f aca="false">E17+E22</f>
        <v>16.7636531942614</v>
      </c>
      <c r="F11" s="24"/>
      <c r="G11" s="12" t="n">
        <f aca="false">G17+G22</f>
        <v>254.731342360482</v>
      </c>
      <c r="H11" s="12" t="n">
        <f aca="false">H17+H22</f>
        <v>227.153188742859</v>
      </c>
      <c r="I11" s="12" t="n">
        <f aca="false">I17+I22</f>
        <v>0.0305455075519558</v>
      </c>
      <c r="J11" s="12" t="n">
        <f aca="false">J17+J22</f>
        <v>1103.21716693781</v>
      </c>
    </row>
    <row r="12" customFormat="false" ht="12.8" hidden="false" customHeight="false" outlineLevel="0" collapsed="false">
      <c r="A12" s="7" t="s">
        <v>23</v>
      </c>
      <c r="B12" s="23" t="n">
        <f aca="false">B18+B23</f>
        <v>4.90635328819648</v>
      </c>
      <c r="C12" s="23" t="n">
        <f aca="false">C18+C23</f>
        <v>7.93115641955627</v>
      </c>
      <c r="D12" s="23" t="n">
        <f aca="false">D18+D23</f>
        <v>0</v>
      </c>
      <c r="E12" s="23" t="n">
        <f aca="false">E18+E23</f>
        <v>30.1899372533279</v>
      </c>
      <c r="F12" s="24"/>
      <c r="G12" s="12" t="n">
        <f aca="false">G18+G23</f>
        <v>446.032117108771</v>
      </c>
      <c r="H12" s="12" t="n">
        <f aca="false">H18+H23</f>
        <v>421.870022316823</v>
      </c>
      <c r="I12" s="12" t="n">
        <f aca="false">I18+I23</f>
        <v>0</v>
      </c>
      <c r="J12" s="12" t="n">
        <f aca="false">J18+J23</f>
        <v>1986.80184209776</v>
      </c>
    </row>
    <row r="13" customFormat="false" ht="12.8" hidden="false" customHeight="false" outlineLevel="0" collapsed="false">
      <c r="A13" s="7" t="s">
        <v>24</v>
      </c>
      <c r="B13" s="23" t="n">
        <f aca="false">B19+B24</f>
        <v>11.0100261886244</v>
      </c>
      <c r="C13" s="23" t="n">
        <f aca="false">C19+C24</f>
        <v>8.82635609226318</v>
      </c>
      <c r="D13" s="23" t="n">
        <f aca="false">D19+D24</f>
        <v>2.6102909874261E-005</v>
      </c>
      <c r="E13" s="23" t="n">
        <f aca="false">E19+E24</f>
        <v>38.9998443505483</v>
      </c>
      <c r="F13" s="24"/>
      <c r="G13" s="12" t="n">
        <f aca="false">G19+G24</f>
        <v>1000.91147169313</v>
      </c>
      <c r="H13" s="12" t="n">
        <f aca="false">H19+H24</f>
        <v>469.487026184212</v>
      </c>
      <c r="I13" s="12" t="n">
        <f aca="false">I19+I24</f>
        <v>0.00870096995808701</v>
      </c>
      <c r="J13" s="12" t="n">
        <f aca="false">J19+J24</f>
        <v>2566.58243264994</v>
      </c>
    </row>
    <row r="14" customFormat="false" ht="12.8" hidden="false" customHeight="false" outlineLevel="0" collapsed="false">
      <c r="A14" s="7" t="s">
        <v>25</v>
      </c>
      <c r="B14" s="23" t="n">
        <f aca="false">B20+B25</f>
        <v>2.81179595797266</v>
      </c>
      <c r="C14" s="23" t="n">
        <f aca="false">C20+C25</f>
        <v>3.59767829987355</v>
      </c>
      <c r="D14" s="23" t="n">
        <f aca="false">D20+D25</f>
        <v>0</v>
      </c>
      <c r="E14" s="23" t="n">
        <f aca="false">E20+E25</f>
        <v>20.163279447136</v>
      </c>
      <c r="F14" s="24"/>
      <c r="G14" s="12" t="n">
        <f aca="false">G20+G25</f>
        <v>255.617814361151</v>
      </c>
      <c r="H14" s="12" t="n">
        <f aca="false">H20+H25</f>
        <v>191.365867014551</v>
      </c>
      <c r="I14" s="12" t="n">
        <f aca="false">I20+I25</f>
        <v>0</v>
      </c>
      <c r="J14" s="12" t="n">
        <f aca="false">J20+J25</f>
        <v>1326.94680390188</v>
      </c>
    </row>
    <row r="16" customFormat="false" ht="12.8" hidden="false" customHeight="false" outlineLevel="0" collapsed="false">
      <c r="A16" s="7" t="s">
        <v>26</v>
      </c>
      <c r="B16" s="25" t="n">
        <f aca="false">INPUTS!$E25*INPUTS!M25</f>
        <v>0</v>
      </c>
      <c r="C16" s="25" t="n">
        <f aca="false">INPUTS!$E25*INPUTS!N25</f>
        <v>0</v>
      </c>
      <c r="D16" s="25" t="n">
        <f aca="false">INPUTS!$E25*INPUTS!O25</f>
        <v>0</v>
      </c>
      <c r="E16" s="25" t="n">
        <f aca="false">INPUTS!$E25*INPUTS!P25</f>
        <v>0</v>
      </c>
      <c r="G16" s="26" t="n">
        <f aca="false">INPUTS!$E25*INPUTS!G25</f>
        <v>0</v>
      </c>
      <c r="H16" s="26" t="n">
        <f aca="false">INPUTS!$E25*INPUTS!H25</f>
        <v>0</v>
      </c>
      <c r="I16" s="26" t="n">
        <f aca="false">INPUTS!$E25*INPUTS!I25</f>
        <v>0</v>
      </c>
      <c r="J16" s="26" t="n">
        <f aca="false">INPUTS!$E25*INPUTS!J25</f>
        <v>0</v>
      </c>
    </row>
    <row r="17" customFormat="false" ht="12.8" hidden="false" customHeight="false" outlineLevel="0" collapsed="false">
      <c r="A17" s="7" t="s">
        <v>27</v>
      </c>
      <c r="B17" s="25" t="n">
        <f aca="false">INPUTS!$E26*INPUTS!M26</f>
        <v>0.733554022065781</v>
      </c>
      <c r="C17" s="25" t="n">
        <f aca="false">INPUTS!$E26*INPUTS!N26</f>
        <v>3.06686588439646</v>
      </c>
      <c r="D17" s="25" t="n">
        <f aca="false">INPUTS!$E26*INPUTS!O26</f>
        <v>9.16365226558675E-005</v>
      </c>
      <c r="E17" s="25" t="n">
        <f aca="false">INPUTS!$E26*INPUTS!P26</f>
        <v>8.01565233388003</v>
      </c>
      <c r="G17" s="26" t="n">
        <f aca="false">INPUTS!$E26*INPUTS!G26</f>
        <v>66.6867292787073</v>
      </c>
      <c r="H17" s="26" t="n">
        <f aca="false">INPUTS!$E26*INPUTS!H26</f>
        <v>163.131164063641</v>
      </c>
      <c r="I17" s="26" t="n">
        <f aca="false">INPUTS!$E26*INPUTS!I26</f>
        <v>0.0305455075519558</v>
      </c>
      <c r="J17" s="26" t="n">
        <f aca="false">INPUTS!$E26*INPUTS!J26</f>
        <v>527.510630079649</v>
      </c>
    </row>
    <row r="18" customFormat="false" ht="12.8" hidden="false" customHeight="false" outlineLevel="0" collapsed="false">
      <c r="A18" s="7" t="s">
        <v>28</v>
      </c>
      <c r="B18" s="25" t="n">
        <f aca="false">INPUTS!$E27*INPUTS!M27</f>
        <v>1.23769930757886</v>
      </c>
      <c r="C18" s="25" t="n">
        <f aca="false">INPUTS!$E27*INPUTS!N27</f>
        <v>5.61483275402234</v>
      </c>
      <c r="D18" s="25" t="n">
        <f aca="false">INPUTS!$E27*INPUTS!O27</f>
        <v>0</v>
      </c>
      <c r="E18" s="25" t="n">
        <f aca="false">INPUTS!$E27*INPUTS!P27</f>
        <v>14.3393247258708</v>
      </c>
      <c r="G18" s="26" t="n">
        <f aca="false">INPUTS!$E27*INPUTS!G27</f>
        <v>112.518118870805</v>
      </c>
      <c r="H18" s="26" t="n">
        <f aca="false">INPUTS!$E27*INPUTS!H27</f>
        <v>298.661316703316</v>
      </c>
      <c r="I18" s="26" t="n">
        <f aca="false">INPUTS!$E27*INPUTS!I27</f>
        <v>0</v>
      </c>
      <c r="J18" s="26" t="n">
        <f aca="false">INPUTS!$E27*INPUTS!J27</f>
        <v>943.671944089835</v>
      </c>
    </row>
    <row r="19" customFormat="false" ht="12.8" hidden="false" customHeight="false" outlineLevel="0" collapsed="false">
      <c r="A19" s="7" t="s">
        <v>29</v>
      </c>
      <c r="B19" s="25" t="n">
        <f aca="false">INPUTS!$E28*INPUTS!M28</f>
        <v>2.97797915227215</v>
      </c>
      <c r="C19" s="25" t="n">
        <f aca="false">INPUTS!$E28*INPUTS!N28</f>
        <v>6.41737621623015</v>
      </c>
      <c r="D19" s="25" t="n">
        <f aca="false">INPUTS!$E28*INPUTS!O28</f>
        <v>2.6102909874261E-005</v>
      </c>
      <c r="E19" s="25" t="n">
        <f aca="false">INPUTS!$E28*INPUTS!P28</f>
        <v>15.2746732619044</v>
      </c>
      <c r="G19" s="26" t="n">
        <f aca="false">INPUTS!$E28*INPUTS!G28</f>
        <v>270.725377479286</v>
      </c>
      <c r="H19" s="26" t="n">
        <f aca="false">INPUTS!$E28*INPUTS!H28</f>
        <v>341.349798735646</v>
      </c>
      <c r="I19" s="26" t="n">
        <f aca="false">INPUTS!$E28*INPUTS!I28</f>
        <v>0.00870096995808701</v>
      </c>
      <c r="J19" s="26" t="n">
        <f aca="false">INPUTS!$E28*INPUTS!J28</f>
        <v>1005.22729542433</v>
      </c>
    </row>
    <row r="20" customFormat="false" ht="12.8" hidden="false" customHeight="false" outlineLevel="0" collapsed="false">
      <c r="A20" s="7" t="s">
        <v>30</v>
      </c>
      <c r="B20" s="25" t="n">
        <f aca="false">INPUTS!$E29*INPUTS!M29</f>
        <v>0.775113665145567</v>
      </c>
      <c r="C20" s="25" t="n">
        <f aca="false">INPUTS!$E29*INPUTS!N29</f>
        <v>2.63430238398994</v>
      </c>
      <c r="D20" s="25" t="n">
        <f aca="false">INPUTS!$E29*INPUTS!O29</f>
        <v>0</v>
      </c>
      <c r="E20" s="25" t="n">
        <f aca="false">INPUTS!$E29*INPUTS!P29</f>
        <v>4.98192619196013</v>
      </c>
      <c r="G20" s="26" t="n">
        <f aca="false">INPUTS!$E29*INPUTS!G29</f>
        <v>70.464878649597</v>
      </c>
      <c r="H20" s="26" t="n">
        <f aca="false">INPUTS!$E29*INPUTS!H29</f>
        <v>140.122467233507</v>
      </c>
      <c r="I20" s="26" t="n">
        <f aca="false">INPUTS!$E29*INPUTS!I29</f>
        <v>0</v>
      </c>
      <c r="J20" s="26" t="n">
        <f aca="false">INPUTS!$E29*INPUTS!J29</f>
        <v>327.860904523423</v>
      </c>
    </row>
    <row r="21" customFormat="false" ht="12.8" hidden="false" customHeight="false" outlineLevel="0" collapsed="false">
      <c r="A21" s="7" t="s">
        <v>31</v>
      </c>
      <c r="B21" s="25" t="n">
        <f aca="false">INPUTS!$E32*INPUTS!M32</f>
        <v>0</v>
      </c>
      <c r="C21" s="25" t="n">
        <f aca="false">INPUTS!$E32*INPUTS!N32</f>
        <v>0</v>
      </c>
      <c r="D21" s="25" t="n">
        <f aca="false">INPUTS!$E32*INPUTS!O32</f>
        <v>0</v>
      </c>
      <c r="E21" s="25" t="n">
        <f aca="false">INPUTS!$E32*INPUTS!P32</f>
        <v>0</v>
      </c>
      <c r="G21" s="26" t="n">
        <f aca="false">INPUTS!$E32*INPUTS!G32</f>
        <v>0</v>
      </c>
      <c r="H21" s="26" t="n">
        <f aca="false">INPUTS!$E32*INPUTS!H32</f>
        <v>0</v>
      </c>
      <c r="I21" s="26" t="n">
        <f aca="false">INPUTS!$E32*INPUTS!I32</f>
        <v>0</v>
      </c>
      <c r="J21" s="26" t="n">
        <f aca="false">INPUTS!$E32*INPUTS!J32</f>
        <v>0</v>
      </c>
    </row>
    <row r="22" customFormat="false" ht="12.8" hidden="false" customHeight="false" outlineLevel="0" collapsed="false">
      <c r="A22" s="7" t="s">
        <v>32</v>
      </c>
      <c r="B22" s="25" t="n">
        <f aca="false">INPUTS!$E33*INPUTS!M33</f>
        <v>2.06849074389952</v>
      </c>
      <c r="C22" s="25" t="n">
        <f aca="false">INPUTS!$E33*INPUTS!N33</f>
        <v>1.2036140639693</v>
      </c>
      <c r="D22" s="25" t="n">
        <f aca="false">INPUTS!$E33*INPUTS!O33</f>
        <v>0</v>
      </c>
      <c r="E22" s="25" t="n">
        <f aca="false">INPUTS!$E33*INPUTS!P33</f>
        <v>8.74800086038136</v>
      </c>
      <c r="G22" s="26" t="n">
        <f aca="false">INPUTS!$E33*INPUTS!G33</f>
        <v>188.044613081775</v>
      </c>
      <c r="H22" s="26" t="n">
        <f aca="false">INPUTS!$E33*INPUTS!H33</f>
        <v>64.0220246792179</v>
      </c>
      <c r="I22" s="26" t="n">
        <f aca="false">INPUTS!$E33*INPUTS!I33</f>
        <v>0</v>
      </c>
      <c r="J22" s="26" t="n">
        <f aca="false">INPUTS!$E33*INPUTS!J33</f>
        <v>575.706536858157</v>
      </c>
    </row>
    <row r="23" customFormat="false" ht="12.8" hidden="false" customHeight="false" outlineLevel="0" collapsed="false">
      <c r="A23" s="7" t="s">
        <v>33</v>
      </c>
      <c r="B23" s="25" t="n">
        <f aca="false">INPUTS!$E34*INPUTS!M34</f>
        <v>3.66865398061763</v>
      </c>
      <c r="C23" s="25" t="n">
        <f aca="false">INPUTS!$E34*INPUTS!N34</f>
        <v>2.31632366553393</v>
      </c>
      <c r="D23" s="25" t="n">
        <f aca="false">INPUTS!$E34*INPUTS!O34</f>
        <v>0</v>
      </c>
      <c r="E23" s="25" t="n">
        <f aca="false">INPUTS!$E34*INPUTS!P34</f>
        <v>15.8506125274571</v>
      </c>
      <c r="G23" s="26" t="n">
        <f aca="false">INPUTS!$E34*INPUTS!G34</f>
        <v>333.513998237966</v>
      </c>
      <c r="H23" s="26" t="n">
        <f aca="false">INPUTS!$E34*INPUTS!H34</f>
        <v>123.208705613507</v>
      </c>
      <c r="I23" s="26" t="n">
        <f aca="false">INPUTS!$E34*INPUTS!I34</f>
        <v>0</v>
      </c>
      <c r="J23" s="26" t="n">
        <f aca="false">INPUTS!$E34*INPUTS!J34</f>
        <v>1043.12989800792</v>
      </c>
    </row>
    <row r="24" customFormat="false" ht="12.8" hidden="false" customHeight="false" outlineLevel="0" collapsed="false">
      <c r="A24" s="7" t="s">
        <v>34</v>
      </c>
      <c r="B24" s="25" t="n">
        <f aca="false">INPUTS!$E35*INPUTS!M35</f>
        <v>8.0320470363523</v>
      </c>
      <c r="C24" s="25" t="n">
        <f aca="false">INPUTS!$E35*INPUTS!N35</f>
        <v>2.40897987603302</v>
      </c>
      <c r="D24" s="25" t="n">
        <f aca="false">INPUTS!$E35*INPUTS!O35</f>
        <v>0</v>
      </c>
      <c r="E24" s="25" t="n">
        <f aca="false">INPUTS!$E35*INPUTS!P35</f>
        <v>23.7251710886439</v>
      </c>
      <c r="G24" s="26" t="n">
        <f aca="false">INPUTS!$E35*INPUTS!G35</f>
        <v>730.186094213845</v>
      </c>
      <c r="H24" s="26" t="n">
        <f aca="false">INPUTS!$E35*INPUTS!H35</f>
        <v>128.137227448565</v>
      </c>
      <c r="I24" s="26" t="n">
        <f aca="false">INPUTS!$E35*INPUTS!I35</f>
        <v>0</v>
      </c>
      <c r="J24" s="26" t="n">
        <f aca="false">INPUTS!$E35*INPUTS!J35</f>
        <v>1561.35513722561</v>
      </c>
    </row>
    <row r="25" customFormat="false" ht="12.8" hidden="false" customHeight="false" outlineLevel="0" collapsed="false">
      <c r="A25" s="7" t="s">
        <v>35</v>
      </c>
      <c r="B25" s="25" t="n">
        <f aca="false">INPUTS!$E36*INPUTS!M36</f>
        <v>2.0366822928271</v>
      </c>
      <c r="C25" s="25" t="n">
        <f aca="false">INPUTS!$E36*INPUTS!N36</f>
        <v>0.963375915883615</v>
      </c>
      <c r="D25" s="25" t="n">
        <f aca="false">INPUTS!$E36*INPUTS!O36</f>
        <v>0</v>
      </c>
      <c r="E25" s="25" t="n">
        <f aca="false">INPUTS!$E36*INPUTS!P36</f>
        <v>15.1813532551758</v>
      </c>
      <c r="G25" s="26" t="n">
        <f aca="false">INPUTS!$E36*INPUTS!G36</f>
        <v>185.152935711554</v>
      </c>
      <c r="H25" s="26" t="n">
        <f aca="false">INPUTS!$E36*INPUTS!H36</f>
        <v>51.2433997810433</v>
      </c>
      <c r="I25" s="26" t="n">
        <f aca="false">INPUTS!$E36*INPUTS!I36</f>
        <v>0</v>
      </c>
      <c r="J25" s="26" t="n">
        <f aca="false">INPUTS!$E36*INPUTS!J36</f>
        <v>999.085899378453</v>
      </c>
    </row>
    <row r="26" customFormat="false" ht="12.8" hidden="false" customHeight="false" outlineLevel="0" collapsed="false">
      <c r="A26" s="21"/>
      <c r="B26" s="27"/>
      <c r="C26" s="27"/>
      <c r="D26" s="27"/>
      <c r="E26" s="27"/>
      <c r="G26" s="27"/>
      <c r="H26" s="27"/>
      <c r="I26" s="27"/>
      <c r="J26" s="27"/>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46"/>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 activeCellId="0" sqref="A1"/>
    </sheetView>
  </sheetViews>
  <sheetFormatPr defaultColWidth="11.53515625" defaultRowHeight="12.8" zeroHeight="false" outlineLevelRow="0" outlineLevelCol="0"/>
  <cols>
    <col collapsed="false" customWidth="true" hidden="false" outlineLevel="0" max="1" min="1" style="4" width="22.41"/>
    <col collapsed="false" customWidth="true" hidden="false" outlineLevel="0" max="2" min="2" style="4" width="11.69"/>
    <col collapsed="false" customWidth="true" hidden="false" outlineLevel="0" max="3" min="3" style="4" width="4.02"/>
    <col collapsed="false" customWidth="true" hidden="false" outlineLevel="0" max="5" min="4" style="4" width="10.07"/>
    <col collapsed="false" customWidth="true" hidden="false" outlineLevel="0" max="6" min="6" style="4" width="4.02"/>
    <col collapsed="false" customWidth="true" hidden="false" outlineLevel="0" max="9" min="7" style="4" width="10.07"/>
    <col collapsed="false" customWidth="true" hidden="false" outlineLevel="0" max="10" min="10" style="4" width="11.08"/>
    <col collapsed="false" customWidth="true" hidden="false" outlineLevel="0" max="11" min="11" style="4" width="4.02"/>
    <col collapsed="false" customWidth="true" hidden="false" outlineLevel="0" max="12" min="12" style="4" width="17.54"/>
    <col collapsed="false" customWidth="true" hidden="false" outlineLevel="0" max="16" min="13" style="4" width="11.58"/>
    <col collapsed="false" customWidth="true" hidden="false" outlineLevel="0" max="17" min="17" style="4" width="17.54"/>
    <col collapsed="false" customWidth="false" hidden="false" outlineLevel="0" max="26" min="18" style="4" width="11.52"/>
    <col collapsed="false" customWidth="false" hidden="false" outlineLevel="0" max="1012" min="27" style="15" width="11.52"/>
  </cols>
  <sheetData>
    <row r="1" s="29" customFormat="true" ht="15" hidden="false" customHeight="false" outlineLevel="0" collapsed="false">
      <c r="A1" s="28" t="s">
        <v>36</v>
      </c>
      <c r="ALL1" s="4"/>
      <c r="ALM1" s="4"/>
      <c r="ALN1" s="4"/>
      <c r="ALO1" s="4"/>
      <c r="ALP1" s="4"/>
      <c r="ALQ1" s="4"/>
      <c r="ALR1" s="4"/>
      <c r="ALS1" s="4"/>
      <c r="ALT1" s="4"/>
      <c r="ALU1" s="4"/>
      <c r="ALV1" s="4"/>
      <c r="ALW1" s="4"/>
      <c r="ALX1" s="4"/>
      <c r="ALY1" s="5"/>
      <c r="ALZ1" s="15"/>
      <c r="AMA1" s="15"/>
      <c r="AMB1" s="15"/>
      <c r="AMC1" s="0"/>
      <c r="AMD1" s="0"/>
      <c r="AME1" s="0"/>
      <c r="AMF1" s="0"/>
      <c r="AMG1" s="0"/>
      <c r="AMH1" s="0"/>
      <c r="AMI1" s="0"/>
      <c r="AMJ1" s="0"/>
    </row>
    <row r="2" s="29" customFormat="true" ht="12.8" hidden="false" customHeight="false" outlineLevel="0" collapsed="false">
      <c r="A2" s="30"/>
      <c r="ALL2" s="4"/>
      <c r="ALM2" s="4"/>
      <c r="ALN2" s="4"/>
      <c r="ALO2" s="4"/>
      <c r="ALP2" s="4"/>
      <c r="ALQ2" s="4"/>
      <c r="ALR2" s="4"/>
      <c r="ALS2" s="4"/>
      <c r="ALT2" s="4"/>
      <c r="ALU2" s="4"/>
      <c r="ALV2" s="4"/>
      <c r="ALW2" s="4"/>
      <c r="ALX2" s="4"/>
      <c r="ALY2" s="5"/>
      <c r="ALZ2" s="15"/>
      <c r="AMA2" s="15"/>
      <c r="AMB2" s="15"/>
      <c r="AMC2" s="0"/>
      <c r="AMD2" s="0"/>
      <c r="AME2" s="0"/>
      <c r="AMF2" s="0"/>
      <c r="AMG2" s="0"/>
      <c r="AMH2" s="0"/>
      <c r="AMI2" s="0"/>
      <c r="AMJ2" s="0"/>
    </row>
    <row r="3" s="29" customFormat="true" ht="12.8" hidden="false" customHeight="false" outlineLevel="0" collapsed="false">
      <c r="A3" s="31"/>
      <c r="B3" s="31"/>
      <c r="C3" s="31"/>
      <c r="D3" s="32" t="s">
        <v>37</v>
      </c>
      <c r="E3" s="33"/>
      <c r="F3" s="33"/>
      <c r="G3" s="31" t="s">
        <v>38</v>
      </c>
      <c r="H3" s="31"/>
      <c r="I3" s="31"/>
      <c r="J3" s="31"/>
      <c r="L3" s="5"/>
      <c r="M3" s="33" t="s">
        <v>39</v>
      </c>
      <c r="ALL3" s="4"/>
      <c r="ALM3" s="4"/>
      <c r="ALN3" s="4"/>
      <c r="ALO3" s="4"/>
      <c r="ALP3" s="4"/>
      <c r="ALQ3" s="4"/>
      <c r="ALR3" s="4"/>
      <c r="ALS3" s="4"/>
      <c r="ALT3" s="4"/>
      <c r="ALU3" s="4"/>
      <c r="ALV3" s="4"/>
      <c r="ALW3" s="4"/>
      <c r="ALX3" s="4"/>
      <c r="ALY3" s="5"/>
      <c r="ALZ3" s="15"/>
      <c r="AMA3" s="15"/>
      <c r="AMB3" s="15"/>
      <c r="AMC3" s="0"/>
      <c r="AMD3" s="0"/>
      <c r="AME3" s="0"/>
      <c r="AMF3" s="0"/>
      <c r="AMG3" s="0"/>
      <c r="AMH3" s="0"/>
      <c r="AMI3" s="0"/>
      <c r="AMJ3" s="0"/>
    </row>
    <row r="4" s="38" customFormat="true" ht="47.5" hidden="false" customHeight="false" outlineLevel="0" collapsed="false">
      <c r="A4" s="18"/>
      <c r="B4" s="34" t="s">
        <v>40</v>
      </c>
      <c r="C4" s="35"/>
      <c r="D4" s="36" t="s">
        <v>41</v>
      </c>
      <c r="E4" s="36" t="s">
        <v>42</v>
      </c>
      <c r="F4" s="34"/>
      <c r="G4" s="37" t="s">
        <v>43</v>
      </c>
      <c r="H4" s="37" t="s">
        <v>44</v>
      </c>
      <c r="I4" s="37" t="s">
        <v>45</v>
      </c>
      <c r="J4" s="37" t="s">
        <v>46</v>
      </c>
      <c r="L4" s="39"/>
      <c r="M4" s="37" t="s">
        <v>9</v>
      </c>
      <c r="N4" s="37" t="s">
        <v>10</v>
      </c>
      <c r="O4" s="37" t="s">
        <v>11</v>
      </c>
      <c r="P4" s="37" t="s">
        <v>47</v>
      </c>
      <c r="ALY4" s="39"/>
      <c r="ALZ4" s="15"/>
      <c r="AMA4" s="15"/>
      <c r="AMB4" s="15"/>
      <c r="AMC4" s="0"/>
      <c r="AMD4" s="0"/>
      <c r="AME4" s="0"/>
      <c r="AMF4" s="0"/>
      <c r="AMG4" s="0"/>
      <c r="AMH4" s="0"/>
      <c r="AMI4" s="0"/>
      <c r="AMJ4" s="0"/>
    </row>
    <row r="5" customFormat="false" ht="12.8" hidden="false" customHeight="false" outlineLevel="0" collapsed="false">
      <c r="A5" s="19" t="s">
        <v>48</v>
      </c>
      <c r="B5" s="40" t="n">
        <v>128932753</v>
      </c>
      <c r="C5" s="41"/>
      <c r="D5" s="40" t="n">
        <v>626219</v>
      </c>
      <c r="E5" s="42" t="n">
        <f aca="false">D5/B5</f>
        <v>0.00485694275061357</v>
      </c>
      <c r="F5" s="43"/>
      <c r="G5" s="44" t="n">
        <v>309414</v>
      </c>
      <c r="H5" s="44" t="n">
        <v>360210</v>
      </c>
      <c r="I5" s="44" t="n">
        <v>33</v>
      </c>
      <c r="J5" s="44" t="n">
        <v>1605748</v>
      </c>
      <c r="L5" s="7" t="s">
        <v>49</v>
      </c>
      <c r="M5" s="45" t="n">
        <v>0.011</v>
      </c>
      <c r="N5" s="45" t="n">
        <v>0.0188</v>
      </c>
      <c r="O5" s="45" t="n">
        <v>0.003</v>
      </c>
      <c r="P5" s="46" t="n">
        <f aca="false">((G5*M5)+(H5*N5)+(I5*O5))/(G5+H5+I5)</f>
        <v>0.0151952432364628</v>
      </c>
    </row>
    <row r="6" s="4" customFormat="true" ht="12.8" hidden="false" customHeight="false" outlineLevel="0" collapsed="false">
      <c r="B6" s="21"/>
      <c r="C6" s="21"/>
      <c r="D6" s="21"/>
      <c r="F6" s="21"/>
      <c r="G6" s="5"/>
      <c r="H6" s="5"/>
      <c r="I6" s="5"/>
      <c r="J6" s="5"/>
      <c r="L6" s="7" t="s">
        <v>50</v>
      </c>
      <c r="M6" s="12" t="n">
        <f aca="false">M5*G5</f>
        <v>3403.554</v>
      </c>
      <c r="N6" s="12" t="n">
        <f aca="false">N5*H5</f>
        <v>6771.948</v>
      </c>
      <c r="O6" s="12" t="n">
        <f aca="false">O5*I5</f>
        <v>0.099</v>
      </c>
      <c r="P6" s="12" t="n">
        <f aca="false">P5*J5</f>
        <v>24399.7314364637</v>
      </c>
      <c r="ALY6" s="5"/>
      <c r="ALZ6" s="15"/>
      <c r="AMA6" s="15"/>
      <c r="AMB6" s="15"/>
      <c r="AMC6" s="0"/>
      <c r="AMD6" s="0"/>
      <c r="AME6" s="0"/>
      <c r="AMF6" s="0"/>
      <c r="AMG6" s="0"/>
      <c r="AMH6" s="0"/>
      <c r="AMI6" s="0"/>
      <c r="AMJ6" s="0"/>
    </row>
    <row r="7" customFormat="false" ht="12.8" hidden="false" customHeight="false" outlineLevel="0" collapsed="false">
      <c r="A7" s="47" t="s">
        <v>51</v>
      </c>
    </row>
    <row r="8" customFormat="false" ht="12.8" hidden="false" customHeight="false" outlineLevel="0" collapsed="false">
      <c r="A8" s="7" t="s">
        <v>52</v>
      </c>
      <c r="B8" s="46" t="n">
        <f aca="false">B24/$B$5</f>
        <v>0.126273686252554</v>
      </c>
      <c r="D8" s="45" t="n">
        <v>0</v>
      </c>
      <c r="E8" s="48"/>
      <c r="G8" s="44"/>
      <c r="H8" s="44"/>
      <c r="I8" s="44"/>
      <c r="J8" s="44"/>
    </row>
    <row r="9" customFormat="false" ht="12.8" hidden="false" customHeight="false" outlineLevel="0" collapsed="false">
      <c r="A9" s="7" t="s">
        <v>53</v>
      </c>
      <c r="B9" s="46" t="n">
        <f aca="false">B25/$B$5</f>
        <v>0.0849220833747341</v>
      </c>
      <c r="C9" s="49"/>
      <c r="D9" s="45" t="n">
        <v>0</v>
      </c>
      <c r="E9" s="48"/>
      <c r="F9" s="50"/>
      <c r="G9" s="51" t="n">
        <v>0</v>
      </c>
      <c r="H9" s="51" t="n">
        <v>0.016131</v>
      </c>
      <c r="I9" s="51" t="n">
        <v>0</v>
      </c>
      <c r="J9" s="45" t="n">
        <v>0.0627674</v>
      </c>
    </row>
    <row r="10" customFormat="false" ht="12.8" hidden="false" customHeight="false" outlineLevel="0" collapsed="false">
      <c r="A10" s="7" t="s">
        <v>54</v>
      </c>
      <c r="B10" s="46" t="n">
        <f aca="false">B26/$B$5</f>
        <v>0.152806005778842</v>
      </c>
      <c r="C10" s="49"/>
      <c r="D10" s="45" t="n">
        <v>0.0300219647770615</v>
      </c>
      <c r="E10" s="48"/>
      <c r="F10" s="50"/>
      <c r="G10" s="51" t="n">
        <v>0.2258592</v>
      </c>
      <c r="H10" s="51" t="n">
        <v>0.474591</v>
      </c>
      <c r="I10" s="51" t="n">
        <v>0.97</v>
      </c>
      <c r="J10" s="45" t="n">
        <v>0.344264430988318</v>
      </c>
    </row>
    <row r="11" customFormat="false" ht="12.8" hidden="false" customHeight="false" outlineLevel="0" collapsed="false">
      <c r="A11" s="7" t="s">
        <v>55</v>
      </c>
      <c r="B11" s="46" t="n">
        <f aca="false">B27/$B$5</f>
        <v>0.0614420914443671</v>
      </c>
      <c r="C11" s="49"/>
      <c r="D11" s="45" t="n">
        <v>0.0466200410749261</v>
      </c>
      <c r="E11" s="48"/>
      <c r="F11" s="50"/>
      <c r="G11" s="51" t="n">
        <v>0.0986763</v>
      </c>
      <c r="H11" s="51" t="n">
        <v>0.224985</v>
      </c>
      <c r="I11" s="51" t="n">
        <v>0</v>
      </c>
      <c r="J11" s="45" t="n">
        <v>0.159468169011682</v>
      </c>
    </row>
    <row r="12" customFormat="false" ht="12.8" hidden="false" customHeight="false" outlineLevel="0" collapsed="false">
      <c r="A12" s="7" t="s">
        <v>56</v>
      </c>
      <c r="B12" s="46" t="n">
        <f aca="false">B28/$B$5</f>
        <v>0.0433617205086748</v>
      </c>
      <c r="C12" s="49"/>
      <c r="D12" s="45" t="n">
        <v>0.0784650030528661</v>
      </c>
      <c r="E12" s="48"/>
      <c r="F12" s="50"/>
      <c r="G12" s="51" t="n">
        <v>0.0995535</v>
      </c>
      <c r="H12" s="51" t="n">
        <v>0.107823</v>
      </c>
      <c r="I12" s="51" t="n">
        <v>0.03</v>
      </c>
      <c r="J12" s="45" t="n">
        <v>0.0712286</v>
      </c>
    </row>
    <row r="13" customFormat="false" ht="12.8" hidden="false" customHeight="false" outlineLevel="0" collapsed="false">
      <c r="A13" s="7" t="s">
        <v>57</v>
      </c>
      <c r="B13" s="46" t="n">
        <f aca="false">B29/$B$5</f>
        <v>0.0150333949667545</v>
      </c>
      <c r="C13" s="49"/>
      <c r="D13" s="45" t="n">
        <v>0.047273433721087</v>
      </c>
      <c r="E13" s="48"/>
      <c r="F13" s="50"/>
      <c r="G13" s="51" t="n">
        <v>0.0149111</v>
      </c>
      <c r="H13" s="51" t="n">
        <v>0.02547</v>
      </c>
      <c r="I13" s="51" t="n">
        <v>0</v>
      </c>
      <c r="J13" s="45" t="n">
        <v>0.0133687</v>
      </c>
    </row>
    <row r="14" customFormat="false" ht="12.8" hidden="false" customHeight="false" outlineLevel="0" collapsed="false">
      <c r="A14" s="7" t="s">
        <v>58</v>
      </c>
      <c r="B14" s="46" t="n">
        <f aca="false">B30/$B$5</f>
        <v>0.026979762077988</v>
      </c>
      <c r="C14" s="49"/>
      <c r="D14" s="45" t="n">
        <v>0.160993093385985</v>
      </c>
      <c r="E14" s="48"/>
      <c r="F14" s="50"/>
      <c r="G14" s="45"/>
      <c r="H14" s="45"/>
      <c r="I14" s="45"/>
      <c r="J14" s="45"/>
      <c r="M14" s="14"/>
      <c r="N14" s="14"/>
      <c r="O14" s="14"/>
    </row>
    <row r="15" customFormat="false" ht="12.8" hidden="false" customHeight="false" outlineLevel="0" collapsed="false">
      <c r="A15" s="7" t="s">
        <v>59</v>
      </c>
      <c r="B15" s="46" t="n">
        <f aca="false">B31/$B$5</f>
        <v>0.132078999352476</v>
      </c>
      <c r="C15" s="49"/>
      <c r="D15" s="45" t="n">
        <v>0</v>
      </c>
      <c r="E15" s="48"/>
      <c r="F15" s="50"/>
      <c r="G15" s="45"/>
      <c r="H15" s="45"/>
      <c r="I15" s="45"/>
      <c r="J15" s="45"/>
    </row>
    <row r="16" customFormat="false" ht="12.8" hidden="false" customHeight="false" outlineLevel="0" collapsed="false">
      <c r="A16" s="7" t="s">
        <v>60</v>
      </c>
      <c r="B16" s="46" t="n">
        <f aca="false">B32/$B$5</f>
        <v>0.0868683382569206</v>
      </c>
      <c r="C16" s="49"/>
      <c r="D16" s="45" t="n">
        <v>0</v>
      </c>
      <c r="E16" s="48"/>
      <c r="F16" s="50"/>
      <c r="G16" s="51" t="n">
        <v>0</v>
      </c>
      <c r="H16" s="51" t="n">
        <v>0.002869</v>
      </c>
      <c r="I16" s="51" t="n">
        <v>0</v>
      </c>
      <c r="J16" s="45" t="n">
        <v>0.0304038</v>
      </c>
    </row>
    <row r="17" customFormat="false" ht="12.8" hidden="false" customHeight="false" outlineLevel="0" collapsed="false">
      <c r="A17" s="7" t="s">
        <v>61</v>
      </c>
      <c r="B17" s="46" t="n">
        <f aca="false">B33/$B$5</f>
        <v>0.143532722053953</v>
      </c>
      <c r="C17" s="49"/>
      <c r="D17" s="45" t="n">
        <v>0.062226134119942</v>
      </c>
      <c r="E17" s="48"/>
      <c r="F17" s="50"/>
      <c r="G17" s="51" t="n">
        <v>0.2886264</v>
      </c>
      <c r="H17" s="51" t="n">
        <v>0.084409</v>
      </c>
      <c r="I17" s="51" t="n">
        <v>0</v>
      </c>
      <c r="J17" s="45" t="n">
        <v>0.17027029441832</v>
      </c>
    </row>
    <row r="18" customFormat="false" ht="12.8" hidden="false" customHeight="false" outlineLevel="0" collapsed="false">
      <c r="A18" s="7" t="s">
        <v>62</v>
      </c>
      <c r="B18" s="46" t="n">
        <f aca="false">B34/$B$5</f>
        <v>0.0544377812207267</v>
      </c>
      <c r="C18" s="49"/>
      <c r="D18" s="45" t="n">
        <v>0.0958076615045476</v>
      </c>
      <c r="E18" s="48"/>
      <c r="F18" s="50"/>
      <c r="G18" s="51" t="n">
        <v>0.1260989</v>
      </c>
      <c r="H18" s="51" t="n">
        <v>0.040015</v>
      </c>
      <c r="I18" s="51" t="n">
        <v>0</v>
      </c>
      <c r="J18" s="45" t="n">
        <v>0.0759973055816805</v>
      </c>
    </row>
    <row r="19" customFormat="false" ht="12.8" hidden="false" customHeight="false" outlineLevel="0" collapsed="false">
      <c r="A19" s="7" t="s">
        <v>63</v>
      </c>
      <c r="B19" s="46" t="n">
        <f aca="false">B35/$B$5</f>
        <v>0.0380955334134531</v>
      </c>
      <c r="C19" s="49"/>
      <c r="D19" s="45" t="n">
        <v>0.145495634797916</v>
      </c>
      <c r="E19" s="48"/>
      <c r="F19" s="50"/>
      <c r="G19" s="51" t="n">
        <v>0.1272198</v>
      </c>
      <c r="H19" s="51" t="n">
        <v>0.019177</v>
      </c>
      <c r="I19" s="51" t="n">
        <v>0</v>
      </c>
      <c r="J19" s="45" t="n">
        <v>0.0524186</v>
      </c>
    </row>
    <row r="20" customFormat="false" ht="12.8" hidden="false" customHeight="false" outlineLevel="0" collapsed="false">
      <c r="A20" s="7" t="s">
        <v>64</v>
      </c>
      <c r="B20" s="46" t="n">
        <f aca="false">B36/$B$5</f>
        <v>0.0128532274495062</v>
      </c>
      <c r="C20" s="49"/>
      <c r="D20" s="45" t="n">
        <v>0.0831061525164339</v>
      </c>
      <c r="E20" s="48"/>
      <c r="F20" s="50"/>
      <c r="G20" s="51" t="n">
        <v>0.0190549</v>
      </c>
      <c r="H20" s="51" t="n">
        <v>0.00453</v>
      </c>
      <c r="I20" s="51" t="n">
        <v>0</v>
      </c>
      <c r="J20" s="45" t="n">
        <v>0.0198126</v>
      </c>
    </row>
    <row r="21" customFormat="false" ht="12.8" hidden="false" customHeight="false" outlineLevel="0" collapsed="false">
      <c r="A21" s="7" t="s">
        <v>65</v>
      </c>
      <c r="B21" s="46" t="n">
        <f aca="false">B37/$B$5</f>
        <v>0.0213146538490495</v>
      </c>
      <c r="C21" s="49"/>
      <c r="D21" s="45" t="n">
        <v>0.249990881049234</v>
      </c>
      <c r="E21" s="48"/>
      <c r="F21" s="50"/>
      <c r="G21" s="45"/>
      <c r="H21" s="45"/>
      <c r="I21" s="45"/>
      <c r="J21" s="45"/>
    </row>
    <row r="22" customFormat="false" ht="12.8" hidden="false" customHeight="false" outlineLevel="0" collapsed="false">
      <c r="A22" s="52"/>
      <c r="B22" s="53"/>
      <c r="C22" s="53"/>
      <c r="D22" s="54"/>
      <c r="F22" s="54"/>
      <c r="G22" s="53"/>
      <c r="H22" s="53"/>
      <c r="I22" s="53"/>
      <c r="J22" s="53"/>
    </row>
    <row r="23" customFormat="false" ht="12.8" hidden="false" customHeight="false" outlineLevel="0" collapsed="false">
      <c r="A23" s="47" t="s">
        <v>66</v>
      </c>
    </row>
    <row r="24" customFormat="false" ht="13.8" hidden="false" customHeight="false" outlineLevel="0" collapsed="false">
      <c r="A24" s="7" t="s">
        <v>52</v>
      </c>
      <c r="B24" s="55" t="n">
        <v>16280814</v>
      </c>
      <c r="D24" s="12" t="n">
        <f aca="false">D$5*D8</f>
        <v>0</v>
      </c>
      <c r="E24" s="42" t="n">
        <f aca="false">($D24/$B24)</f>
        <v>0</v>
      </c>
    </row>
    <row r="25" customFormat="false" ht="13.8" hidden="false" customHeight="false" outlineLevel="0" collapsed="false">
      <c r="A25" s="7" t="s">
        <v>53</v>
      </c>
      <c r="B25" s="55" t="n">
        <v>10949238</v>
      </c>
      <c r="C25" s="56"/>
      <c r="D25" s="12" t="n">
        <f aca="false">D$5*D9</f>
        <v>0</v>
      </c>
      <c r="E25" s="42" t="n">
        <f aca="false">($D25/$B25)</f>
        <v>0</v>
      </c>
      <c r="G25" s="12" t="n">
        <f aca="false">G$5*G9</f>
        <v>0</v>
      </c>
      <c r="H25" s="12" t="n">
        <f aca="false">H$5*H9</f>
        <v>5810.54751</v>
      </c>
      <c r="I25" s="12" t="n">
        <f aca="false">I$5*I9</f>
        <v>0</v>
      </c>
      <c r="J25" s="12" t="n">
        <f aca="false">J$5*J9</f>
        <v>100788.6270152</v>
      </c>
      <c r="M25" s="12" t="n">
        <f aca="false">M$5*G25</f>
        <v>0</v>
      </c>
      <c r="N25" s="12" t="n">
        <f aca="false">N$5*H25</f>
        <v>109.238293188</v>
      </c>
      <c r="O25" s="12" t="n">
        <f aca="false">O$5*I25</f>
        <v>0</v>
      </c>
      <c r="P25" s="12" t="n">
        <f aca="false">P$5*J25</f>
        <v>1531.50770296509</v>
      </c>
    </row>
    <row r="26" customFormat="false" ht="13.8" hidden="false" customHeight="false" outlineLevel="0" collapsed="false">
      <c r="A26" s="7" t="s">
        <v>54</v>
      </c>
      <c r="B26" s="55" t="n">
        <v>19701699</v>
      </c>
      <c r="C26" s="56"/>
      <c r="D26" s="12" t="n">
        <f aca="false">D$5*D10</f>
        <v>18800.3247607267</v>
      </c>
      <c r="E26" s="42" t="n">
        <f aca="false">($D26/$B26)</f>
        <v>0.000954248908214803</v>
      </c>
      <c r="G26" s="12" t="n">
        <f aca="false">G$5*G10</f>
        <v>69883.9985088</v>
      </c>
      <c r="H26" s="12" t="n">
        <f aca="false">H$5*H10</f>
        <v>170952.42411</v>
      </c>
      <c r="I26" s="12" t="n">
        <f aca="false">I$5*I10</f>
        <v>32.01</v>
      </c>
      <c r="J26" s="12" t="n">
        <f aca="false">J$5*J10</f>
        <v>552801.92153063</v>
      </c>
      <c r="M26" s="12" t="n">
        <f aca="false">M$5*G26</f>
        <v>768.7239835968</v>
      </c>
      <c r="N26" s="12" t="n">
        <f aca="false">N$5*H26</f>
        <v>3213.905573268</v>
      </c>
      <c r="O26" s="12" t="n">
        <f aca="false">O$5*I26</f>
        <v>0.09603</v>
      </c>
      <c r="P26" s="12" t="n">
        <f aca="false">P$5*J26</f>
        <v>8399.95965924197</v>
      </c>
    </row>
    <row r="27" customFormat="false" ht="13.8" hidden="false" customHeight="false" outlineLevel="0" collapsed="false">
      <c r="A27" s="7" t="s">
        <v>55</v>
      </c>
      <c r="B27" s="55" t="n">
        <v>7921898</v>
      </c>
      <c r="C27" s="56"/>
      <c r="D27" s="12" t="n">
        <f aca="false">D$5*D11</f>
        <v>29194.3555018991</v>
      </c>
      <c r="E27" s="42" t="n">
        <f aca="false">($D27/$B27)</f>
        <v>0.00368527283510835</v>
      </c>
      <c r="G27" s="12" t="n">
        <f aca="false">G$5*G11</f>
        <v>30531.8286882</v>
      </c>
      <c r="H27" s="12" t="n">
        <f aca="false">H$5*H11</f>
        <v>81041.84685</v>
      </c>
      <c r="I27" s="12" t="n">
        <f aca="false">I$5*I11</f>
        <v>0</v>
      </c>
      <c r="J27" s="12" t="n">
        <f aca="false">J$5*J11</f>
        <v>256065.69345417</v>
      </c>
      <c r="M27" s="12" t="n">
        <f aca="false">M$5*G27</f>
        <v>335.8501155702</v>
      </c>
      <c r="N27" s="12" t="n">
        <f aca="false">N$5*H27</f>
        <v>1523.58672078</v>
      </c>
      <c r="O27" s="12" t="n">
        <f aca="false">O$5*I27</f>
        <v>0</v>
      </c>
      <c r="P27" s="12" t="n">
        <f aca="false">P$5*J27</f>
        <v>3890.98049654965</v>
      </c>
    </row>
    <row r="28" customFormat="false" ht="13.8" hidden="false" customHeight="false" outlineLevel="0" collapsed="false">
      <c r="A28" s="7" t="s">
        <v>56</v>
      </c>
      <c r="B28" s="55" t="n">
        <v>5590746</v>
      </c>
      <c r="C28" s="56"/>
      <c r="D28" s="12" t="n">
        <f aca="false">D$5*D12</f>
        <v>49136.2757467628</v>
      </c>
      <c r="E28" s="42" t="n">
        <f aca="false">($D28/$B28)</f>
        <v>0.00878885854352223</v>
      </c>
      <c r="G28" s="12" t="n">
        <f aca="false">G$5*G12</f>
        <v>30803.246649</v>
      </c>
      <c r="H28" s="12" t="n">
        <f aca="false">H$5*H12</f>
        <v>38838.92283</v>
      </c>
      <c r="I28" s="12" t="n">
        <f aca="false">I$5*I12</f>
        <v>0.99</v>
      </c>
      <c r="J28" s="12" t="n">
        <f aca="false">J$5*J12</f>
        <v>114375.1819928</v>
      </c>
      <c r="M28" s="12" t="n">
        <f aca="false">M$5*G28</f>
        <v>338.835713139</v>
      </c>
      <c r="N28" s="12" t="n">
        <f aca="false">N$5*H28</f>
        <v>730.171749204</v>
      </c>
      <c r="O28" s="12" t="n">
        <f aca="false">O$5*I28</f>
        <v>0.00297</v>
      </c>
      <c r="P28" s="12" t="n">
        <f aca="false">P$5*J28</f>
        <v>1737.9587105953</v>
      </c>
    </row>
    <row r="29" customFormat="false" ht="13.8" hidden="false" customHeight="false" outlineLevel="0" collapsed="false">
      <c r="A29" s="7" t="s">
        <v>57</v>
      </c>
      <c r="B29" s="55" t="n">
        <v>1938297</v>
      </c>
      <c r="C29" s="56"/>
      <c r="D29" s="12" t="n">
        <f aca="false">D$5*D13</f>
        <v>29603.5223913854</v>
      </c>
      <c r="E29" s="42" t="n">
        <f aca="false">($D29/$B29)</f>
        <v>0.015272954759454</v>
      </c>
      <c r="G29" s="12" t="n">
        <f aca="false">G$5*G13</f>
        <v>4613.7030954</v>
      </c>
      <c r="H29" s="12" t="n">
        <f aca="false">H$5*H13</f>
        <v>9174.5487</v>
      </c>
      <c r="I29" s="12" t="n">
        <f aca="false">I$5*I13</f>
        <v>0</v>
      </c>
      <c r="J29" s="12" t="n">
        <f aca="false">J$5*J13</f>
        <v>21466.7632876</v>
      </c>
      <c r="M29" s="12" t="n">
        <f aca="false">M$5*G29</f>
        <v>50.7507340494</v>
      </c>
      <c r="N29" s="12" t="n">
        <f aca="false">N$5*H29</f>
        <v>172.48151556</v>
      </c>
      <c r="O29" s="12" t="n">
        <f aca="false">O$5*I29</f>
        <v>0</v>
      </c>
      <c r="P29" s="12" t="n">
        <f aca="false">P$5*J29</f>
        <v>326.192689654653</v>
      </c>
    </row>
    <row r="30" customFormat="false" ht="13.8" hidden="false" customHeight="false" outlineLevel="0" collapsed="false">
      <c r="A30" s="7" t="s">
        <v>58</v>
      </c>
      <c r="B30" s="55" t="n">
        <v>3478575</v>
      </c>
      <c r="C30" s="56"/>
      <c r="D30" s="12" t="n">
        <f aca="false">D$5*D14</f>
        <v>100816.933947078</v>
      </c>
      <c r="E30" s="42" t="n">
        <f aca="false">($D30/$B30)</f>
        <v>0.028982251050237</v>
      </c>
      <c r="G30" s="56"/>
      <c r="H30" s="56"/>
      <c r="I30" s="56"/>
      <c r="J30" s="56"/>
      <c r="M30" s="12"/>
      <c r="N30" s="12"/>
      <c r="O30" s="12"/>
      <c r="P30" s="12"/>
    </row>
    <row r="31" customFormat="false" ht="13.8" hidden="false" customHeight="false" outlineLevel="0" collapsed="false">
      <c r="A31" s="7" t="s">
        <v>59</v>
      </c>
      <c r="B31" s="55" t="n">
        <v>17029309</v>
      </c>
      <c r="C31" s="56"/>
      <c r="D31" s="12" t="n">
        <f aca="false">D$5*D15</f>
        <v>0</v>
      </c>
      <c r="E31" s="42" t="n">
        <f aca="false">($D31/$B31)</f>
        <v>0</v>
      </c>
      <c r="G31" s="56"/>
      <c r="H31" s="56"/>
      <c r="I31" s="56"/>
      <c r="J31" s="56"/>
      <c r="M31" s="12"/>
      <c r="N31" s="12"/>
      <c r="O31" s="12"/>
      <c r="P31" s="12"/>
    </row>
    <row r="32" customFormat="false" ht="13.8" hidden="false" customHeight="false" outlineLevel="0" collapsed="false">
      <c r="A32" s="7" t="s">
        <v>60</v>
      </c>
      <c r="B32" s="55" t="n">
        <v>11200174</v>
      </c>
      <c r="C32" s="56"/>
      <c r="D32" s="12" t="n">
        <f aca="false">D$5*D16</f>
        <v>0</v>
      </c>
      <c r="E32" s="42" t="n">
        <f aca="false">($D32/$B32)</f>
        <v>0</v>
      </c>
      <c r="G32" s="12" t="n">
        <f aca="false">G$5*G16</f>
        <v>0</v>
      </c>
      <c r="H32" s="12" t="n">
        <f aca="false">H$5*H16</f>
        <v>1033.44249</v>
      </c>
      <c r="I32" s="12" t="n">
        <f aca="false">I$5*I16</f>
        <v>0</v>
      </c>
      <c r="J32" s="12" t="n">
        <f aca="false">J$5*J16</f>
        <v>48820.8410424</v>
      </c>
      <c r="M32" s="12" t="n">
        <f aca="false">M$5*G32</f>
        <v>0</v>
      </c>
      <c r="N32" s="12" t="n">
        <f aca="false">N$5*H32</f>
        <v>19.428718812</v>
      </c>
      <c r="O32" s="12" t="n">
        <f aca="false">O$5*I32</f>
        <v>0</v>
      </c>
      <c r="P32" s="12" t="n">
        <f aca="false">P$5*J32</f>
        <v>741.844554647956</v>
      </c>
    </row>
    <row r="33" customFormat="false" ht="13.8" hidden="false" customHeight="false" outlineLevel="0" collapsed="false">
      <c r="A33" s="7" t="s">
        <v>61</v>
      </c>
      <c r="B33" s="55" t="n">
        <v>18506069</v>
      </c>
      <c r="C33" s="56"/>
      <c r="D33" s="12" t="n">
        <f aca="false">D$5*D17</f>
        <v>38967.187482456</v>
      </c>
      <c r="E33" s="42" t="n">
        <f aca="false">($D33/$B33)</f>
        <v>0.00210564369356107</v>
      </c>
      <c r="G33" s="12" t="n">
        <f aca="false">G$5*G17</f>
        <v>89305.0489296</v>
      </c>
      <c r="H33" s="12" t="n">
        <f aca="false">H$5*H17</f>
        <v>30404.96589</v>
      </c>
      <c r="I33" s="12" t="n">
        <f aca="false">I$5*I17</f>
        <v>0</v>
      </c>
      <c r="J33" s="12" t="n">
        <f aca="false">J$5*J17</f>
        <v>273411.184721628</v>
      </c>
      <c r="M33" s="12" t="n">
        <f aca="false">M$5*G33</f>
        <v>982.3555382256</v>
      </c>
      <c r="N33" s="12" t="n">
        <f aca="false">N$5*H33</f>
        <v>571.613358732</v>
      </c>
      <c r="O33" s="12" t="n">
        <f aca="false">O$5*I33</f>
        <v>0</v>
      </c>
      <c r="P33" s="12" t="n">
        <f aca="false">P$5*J33</f>
        <v>4154.54945541462</v>
      </c>
    </row>
    <row r="34" customFormat="false" ht="13.8" hidden="false" customHeight="false" outlineLevel="0" collapsed="false">
      <c r="A34" s="7" t="s">
        <v>62</v>
      </c>
      <c r="B34" s="55" t="n">
        <v>7018813</v>
      </c>
      <c r="C34" s="56"/>
      <c r="D34" s="12" t="n">
        <f aca="false">D$5*D18</f>
        <v>59996.5779797163</v>
      </c>
      <c r="E34" s="42" t="n">
        <f aca="false">($D34/$B34)</f>
        <v>0.0085479664410088</v>
      </c>
      <c r="G34" s="12" t="n">
        <f aca="false">G$5*G18</f>
        <v>39016.7650446</v>
      </c>
      <c r="H34" s="12" t="n">
        <f aca="false">H$5*H18</f>
        <v>14413.80315</v>
      </c>
      <c r="I34" s="12" t="n">
        <f aca="false">I$5*I18</f>
        <v>0</v>
      </c>
      <c r="J34" s="12" t="n">
        <f aca="false">J$5*J18</f>
        <v>122032.521443172</v>
      </c>
      <c r="M34" s="12" t="n">
        <f aca="false">M$5*G34</f>
        <v>429.1844154906</v>
      </c>
      <c r="N34" s="12" t="n">
        <f aca="false">N$5*H34</f>
        <v>270.97949922</v>
      </c>
      <c r="O34" s="12" t="n">
        <f aca="false">O$5*I34</f>
        <v>0</v>
      </c>
      <c r="P34" s="12" t="n">
        <f aca="false">P$5*J34</f>
        <v>1854.31384608787</v>
      </c>
    </row>
    <row r="35" customFormat="false" ht="13.8" hidden="false" customHeight="false" outlineLevel="0" collapsed="false">
      <c r="A35" s="7" t="s">
        <v>63</v>
      </c>
      <c r="B35" s="55" t="n">
        <v>4911762</v>
      </c>
      <c r="C35" s="56"/>
      <c r="D35" s="12" t="n">
        <f aca="false">D$5*D19</f>
        <v>91112.1309275162</v>
      </c>
      <c r="E35" s="42" t="n">
        <f aca="false">($D35/$B35)</f>
        <v>0.0185497853779389</v>
      </c>
      <c r="G35" s="12" t="n">
        <f aca="false">G$5*G19</f>
        <v>39363.5871972</v>
      </c>
      <c r="H35" s="12" t="n">
        <f aca="false">H$5*H19</f>
        <v>6907.74717</v>
      </c>
      <c r="I35" s="12" t="n">
        <f aca="false">I$5*I19</f>
        <v>0</v>
      </c>
      <c r="J35" s="12" t="n">
        <f aca="false">J$5*J19</f>
        <v>84171.0621128</v>
      </c>
      <c r="M35" s="12" t="n">
        <f aca="false">M$5*G35</f>
        <v>432.9994591692</v>
      </c>
      <c r="N35" s="12" t="n">
        <f aca="false">N$5*H35</f>
        <v>129.865646796</v>
      </c>
      <c r="O35" s="12" t="n">
        <f aca="false">O$5*I35</f>
        <v>0</v>
      </c>
      <c r="P35" s="12" t="n">
        <f aca="false">P$5*J35</f>
        <v>1278.99976227542</v>
      </c>
    </row>
    <row r="36" customFormat="false" ht="13.8" hidden="false" customHeight="false" outlineLevel="0" collapsed="false">
      <c r="A36" s="7" t="s">
        <v>64</v>
      </c>
      <c r="B36" s="55" t="n">
        <v>1657202</v>
      </c>
      <c r="C36" s="56"/>
      <c r="D36" s="12" t="n">
        <f aca="false">D$5*D20</f>
        <v>52042.6517226887</v>
      </c>
      <c r="E36" s="42" t="n">
        <f aca="false">($D36/$B36)</f>
        <v>0.0314039276579975</v>
      </c>
      <c r="G36" s="12" t="n">
        <f aca="false">G$5*G20</f>
        <v>5895.8528286</v>
      </c>
      <c r="H36" s="12" t="n">
        <f aca="false">H$5*H20</f>
        <v>1631.7513</v>
      </c>
      <c r="I36" s="12" t="n">
        <f aca="false">I$5*I20</f>
        <v>0</v>
      </c>
      <c r="J36" s="12" t="n">
        <f aca="false">J$5*J20</f>
        <v>31814.0428248</v>
      </c>
      <c r="M36" s="12" t="n">
        <f aca="false">M$5*G36</f>
        <v>64.8543811146</v>
      </c>
      <c r="N36" s="12" t="n">
        <f aca="false">N$5*H36</f>
        <v>30.67692444</v>
      </c>
      <c r="O36" s="12" t="n">
        <f aca="false">O$5*I36</f>
        <v>0</v>
      </c>
      <c r="P36" s="12" t="n">
        <f aca="false">P$5*J36</f>
        <v>483.422119058082</v>
      </c>
    </row>
    <row r="37" customFormat="false" ht="13.8" hidden="false" customHeight="false" outlineLevel="0" collapsed="false">
      <c r="A37" s="7" t="s">
        <v>65</v>
      </c>
      <c r="B37" s="55" t="n">
        <v>2748157</v>
      </c>
      <c r="C37" s="56"/>
      <c r="D37" s="12" t="n">
        <f aca="false">D$5*D21</f>
        <v>156549.03953977</v>
      </c>
      <c r="E37" s="42" t="n">
        <f aca="false">($D37/$B37)</f>
        <v>0.0569651004435956</v>
      </c>
      <c r="G37" s="56"/>
      <c r="H37" s="56"/>
      <c r="I37" s="56"/>
      <c r="J37" s="56"/>
      <c r="M37" s="12"/>
      <c r="N37" s="12"/>
      <c r="O37" s="12"/>
      <c r="P37" s="12"/>
    </row>
    <row r="38" customFormat="false" ht="12.8" hidden="false" customHeight="false" outlineLevel="0" collapsed="false">
      <c r="A38" s="7"/>
      <c r="B38" s="12"/>
      <c r="C38" s="56"/>
      <c r="D38" s="12"/>
      <c r="E38" s="57"/>
      <c r="G38" s="56"/>
      <c r="H38" s="56"/>
      <c r="I38" s="56"/>
      <c r="J38" s="56"/>
      <c r="M38" s="12"/>
      <c r="N38" s="12"/>
      <c r="O38" s="12"/>
      <c r="P38" s="12"/>
    </row>
    <row r="39" customFormat="false" ht="12.8" hidden="false" customHeight="false" outlineLevel="0" collapsed="false">
      <c r="A39" s="58" t="s">
        <v>67</v>
      </c>
      <c r="B39" s="59" t="n">
        <f aca="false">SUM(B24:B37)</f>
        <v>128932753</v>
      </c>
      <c r="C39" s="60"/>
      <c r="D39" s="59" t="n">
        <f aca="false">SUM(D24:D37)</f>
        <v>626219</v>
      </c>
      <c r="F39" s="60"/>
      <c r="G39" s="59" t="n">
        <f aca="false">SUM(G25:G36)</f>
        <v>309414.0309414</v>
      </c>
      <c r="H39" s="59" t="n">
        <f aca="false">SUM(H25:H36)</f>
        <v>360210</v>
      </c>
      <c r="I39" s="59" t="n">
        <f aca="false">SUM(I25:I36)</f>
        <v>33</v>
      </c>
      <c r="J39" s="59" t="n">
        <f aca="false">SUM(J25:J36)</f>
        <v>1605747.8394252</v>
      </c>
      <c r="M39" s="59" t="n">
        <f aca="false">SUM(M25:M36)</f>
        <v>3403.5543403554</v>
      </c>
      <c r="N39" s="59" t="n">
        <f aca="false">SUM(N25:N36)</f>
        <v>6771.948</v>
      </c>
      <c r="O39" s="59" t="n">
        <f aca="false">SUM(O25:O36)</f>
        <v>0.099</v>
      </c>
      <c r="P39" s="59" t="n">
        <f aca="false">SUM(P25:P36)</f>
        <v>24399.7289964906</v>
      </c>
    </row>
    <row r="40" customFormat="false" ht="12.8" hidden="false" customHeight="false" outlineLevel="0" collapsed="false">
      <c r="B40" s="61"/>
      <c r="C40" s="61"/>
    </row>
    <row r="41" s="4" customFormat="true" ht="12.8" hidden="false" customHeight="false" outlineLevel="0" collapsed="false">
      <c r="A41" s="62" t="s">
        <v>68</v>
      </c>
      <c r="B41" s="61"/>
      <c r="K41" s="5"/>
      <c r="L41" s="63"/>
      <c r="M41" s="63"/>
      <c r="N41" s="63"/>
      <c r="O41" s="63"/>
      <c r="P41" s="63"/>
      <c r="Q41" s="5"/>
      <c r="R41" s="5"/>
      <c r="S41" s="5"/>
      <c r="T41" s="5"/>
      <c r="U41" s="5"/>
      <c r="V41" s="5"/>
      <c r="W41" s="5"/>
      <c r="AMI41" s="0"/>
      <c r="AMJ41" s="0"/>
    </row>
    <row r="42" s="65" customFormat="true" ht="12.8" hidden="false" customHeight="false" outlineLevel="0" collapsed="false">
      <c r="A42" s="64" t="s">
        <v>69</v>
      </c>
      <c r="AMI42" s="66"/>
      <c r="AMJ42" s="66"/>
    </row>
    <row r="43" s="65" customFormat="true" ht="12.8" hidden="false" customHeight="false" outlineLevel="0" collapsed="false">
      <c r="A43" s="64" t="s">
        <v>70</v>
      </c>
      <c r="AMI43" s="66"/>
      <c r="AMJ43" s="66"/>
    </row>
    <row r="44" s="65" customFormat="true" ht="12.8" hidden="false" customHeight="false" outlineLevel="0" collapsed="false">
      <c r="A44" s="64" t="s">
        <v>71</v>
      </c>
      <c r="AMI44" s="66"/>
      <c r="AMJ44" s="66"/>
    </row>
    <row r="45" s="65" customFormat="true" ht="12.8" hidden="false" customHeight="false" outlineLevel="0" collapsed="false">
      <c r="A45" s="64" t="s">
        <v>72</v>
      </c>
      <c r="AMI45" s="66"/>
      <c r="AMJ45" s="66"/>
    </row>
    <row r="46" s="65" customFormat="true" ht="12.8" hidden="false" customHeight="false" outlineLevel="0" collapsed="false">
      <c r="A46" s="64" t="s">
        <v>73</v>
      </c>
      <c r="AMI46" s="66"/>
      <c r="AMJ46" s="66"/>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724A3BA92EFB4F8FB0E9C8B33E9F44" ma:contentTypeVersion="12" ma:contentTypeDescription="Create a new document." ma:contentTypeScope="" ma:versionID="b0d6ebaf7680441a3b6b627e7c52f472">
  <xsd:schema xmlns:xsd="http://www.w3.org/2001/XMLSchema" xmlns:xs="http://www.w3.org/2001/XMLSchema" xmlns:p="http://schemas.microsoft.com/office/2006/metadata/properties" xmlns:ns2="4d69f154-0bcf-4fd1-a686-492d41227aed" xmlns:ns3="e21fcf3c-fed1-4721-af96-c10998f74214" targetNamespace="http://schemas.microsoft.com/office/2006/metadata/properties" ma:root="true" ma:fieldsID="0721d86da40112ee14f46d7eca69323e" ns2:_="" ns3:_="">
    <xsd:import namespace="4d69f154-0bcf-4fd1-a686-492d41227aed"/>
    <xsd:import namespace="e21fcf3c-fed1-4721-af96-c10998f7421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9f154-0bcf-4fd1-a686-492d41227a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fcf3c-fed1-4721-af96-c10998f7421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9E9D73B-F5AE-4B91-8A2F-23A93B555303}"/>
</file>

<file path=customXml/itemProps2.xml><?xml version="1.0" encoding="utf-8"?>
<ds:datastoreItem xmlns:ds="http://schemas.openxmlformats.org/officeDocument/2006/customXml" ds:itemID="{052350EA-D0D8-44C8-BC33-A9AA8BDB1455}"/>
</file>

<file path=customXml/itemProps3.xml><?xml version="1.0" encoding="utf-8"?>
<ds:datastoreItem xmlns:ds="http://schemas.openxmlformats.org/officeDocument/2006/customXml" ds:itemID="{0173DD66-7122-4F36-BD4C-310289BE6F67}"/>
</file>

<file path=docProps/app.xml><?xml version="1.0" encoding="utf-8"?>
<Properties xmlns="http://schemas.openxmlformats.org/officeDocument/2006/extended-properties" xmlns:vt="http://schemas.openxmlformats.org/officeDocument/2006/docPropsVTypes">
  <Template/>
  <TotalTime>728</TotalTime>
  <Application>LibreOffice/7.0.3.1$Windows_X86_64 LibreOffice_project/d7547858d014d4cf69878db179d326fc3483e082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Tipping</dc:creator>
  <dc:description/>
  <cp:lastModifiedBy>Sarah Tipping</cp:lastModifiedBy>
  <cp:revision>92</cp:revision>
  <dcterms:created xsi:type="dcterms:W3CDTF">2022-05-11T11:17:00Z</dcterms:created>
  <dcterms:modified xsi:type="dcterms:W3CDTF">2022-10-19T11:11:38Z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gId">
    <vt:lpwstr>Excel.Sheet</vt:lpwstr>
  </property>
  <property fmtid="{D5CDD505-2E9C-101B-9397-08002B2CF9AE}" pid="3" name="ContentTypeId">
    <vt:lpwstr>0x01010029724A3BA92EFB4F8FB0E9C8B33E9F44</vt:lpwstr>
  </property>
</Properties>
</file>