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4.xml" ContentType="application/vnd.openxmlformats-officedocument.drawing+xml"/>
  <Override PartName="/xl/comments1.xml" ContentType="application/vnd.openxmlformats-officedocument.spreadsheetml.comments+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comments2.xml" ContentType="application/vnd.openxmlformats-officedocument.spreadsheetml.comments+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6.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7.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9.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10.xml" ContentType="application/vnd.openxmlformats-officedocument.drawing+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1.xml" ContentType="application/vnd.openxmlformats-officedocument.drawing+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12.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13.xml" ContentType="application/vnd.openxmlformats-officedocument.drawing+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Sally\Dropbox\PhD\Thesis\Analysis\"/>
    </mc:Choice>
  </mc:AlternateContent>
  <xr:revisionPtr revIDLastSave="0" documentId="13_ncr:1_{A62618BE-A739-4052-A752-EC4E225D951F}" xr6:coauthVersionLast="47" xr6:coauthVersionMax="47" xr10:uidLastSave="{00000000-0000-0000-0000-000000000000}"/>
  <bookViews>
    <workbookView xWindow="-120" yWindow="-120" windowWidth="20730" windowHeight="11160" firstSheet="11" activeTab="13" xr2:uid="{00000000-000D-0000-FFFF-FFFF00000000}"/>
  </bookViews>
  <sheets>
    <sheet name="Describe PMS E2 P13" sheetId="12" r:id="rId1"/>
    <sheet name="Sheet1" sheetId="44" r:id="rId2"/>
    <sheet name="PMS experience E3 P11" sheetId="14" r:id="rId3"/>
    <sheet name="First heard PMS E4 P12" sheetId="21" r:id="rId4"/>
    <sheet name="How common E5 P14" sheetId="23" r:id="rId5"/>
    <sheet name="Why PMS E6 P15" sheetId="15" r:id="rId6"/>
    <sheet name="Manage PMS E7 P16" sheetId="16" r:id="rId7"/>
    <sheet name="Stereotype E8 P19" sheetId="17" r:id="rId8"/>
    <sheet name="PMS v PMDD E11 P20" sheetId="18" r:id="rId9"/>
    <sheet name=" Period Pain E12 P24" sheetId="11" r:id="rId10"/>
    <sheet name="Bloating E13 P25" sheetId="24" r:id="rId11"/>
    <sheet name="PME E14 P26" sheetId="19" r:id="rId12"/>
    <sheet name="Positive E15 P30" sheetId="25" r:id="rId13"/>
    <sheet name="Controversy E17 P29" sheetId="20" r:id="rId14"/>
    <sheet name="Feedback E26 P31" sheetId="35" r:id="rId15"/>
    <sheet name="Feminist (4.3)" sheetId="37" r:id="rId16"/>
    <sheet name="Problematic normalisation (5.2)" sheetId="43" r:id="rId17"/>
    <sheet name="Normal curve (5.3)" sheetId="38" r:id="rId18"/>
    <sheet name="Dysmenorrhea (5.3)" sheetId="39" r:id="rId19"/>
    <sheet name="Breast pain bloat (5.3)" sheetId="41" r:id="rId20"/>
    <sheet name="Pure PMS (6.2)" sheetId="45" r:id="rId21"/>
    <sheet name="Toxic (7.1)" sheetId="42" r:id="rId22"/>
    <sheet name="Differentiation (7.2)" sheetId="46" r:id="rId23"/>
    <sheet name="Insurance (7.3)" sheetId="47" r:id="rId24"/>
  </sheets>
  <definedNames>
    <definedName name="_GoBack" localSheetId="14">'Feedback E26 P31'!$E$6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5" i="16" l="1"/>
  <c r="H75" i="16"/>
  <c r="G75" i="16"/>
  <c r="F75" i="16"/>
  <c r="E75" i="16"/>
  <c r="D75" i="16"/>
  <c r="D76" i="16"/>
  <c r="C75" i="16"/>
  <c r="K41" i="25" l="1"/>
  <c r="E79" i="15" l="1"/>
  <c r="E78" i="15"/>
  <c r="E77" i="15"/>
  <c r="X39" i="15"/>
  <c r="X38" i="15"/>
  <c r="X37" i="15"/>
  <c r="D42" i="18" l="1"/>
  <c r="D90" i="21" l="1"/>
  <c r="D86" i="21"/>
  <c r="D87" i="21"/>
  <c r="C47" i="21"/>
  <c r="E22" i="21"/>
  <c r="D47" i="21"/>
  <c r="D46" i="21"/>
  <c r="C45" i="21"/>
  <c r="E23" i="21"/>
  <c r="F22" i="21"/>
  <c r="F21" i="21"/>
  <c r="E20" i="21"/>
  <c r="F53" i="17" l="1"/>
  <c r="C53" i="17"/>
  <c r="O72" i="20"/>
  <c r="O71" i="20"/>
  <c r="O70" i="20"/>
  <c r="O69" i="20"/>
  <c r="O68" i="20"/>
  <c r="O67" i="20"/>
  <c r="O66" i="20"/>
  <c r="O65" i="20"/>
  <c r="O64" i="20"/>
  <c r="O63" i="20"/>
  <c r="O42" i="20"/>
  <c r="O43" i="20"/>
  <c r="O44" i="20"/>
  <c r="O45" i="20"/>
  <c r="O46" i="20"/>
  <c r="O47" i="20"/>
  <c r="O48" i="20"/>
  <c r="O49" i="20"/>
  <c r="O50" i="20"/>
  <c r="O51" i="20"/>
  <c r="O52" i="20"/>
  <c r="O53" i="20"/>
  <c r="O54" i="20"/>
  <c r="O55" i="20"/>
  <c r="O56" i="20"/>
  <c r="O57" i="20"/>
  <c r="O58" i="20"/>
  <c r="O41" i="20"/>
  <c r="D45" i="19"/>
  <c r="C45" i="19"/>
  <c r="C44" i="19"/>
  <c r="S22" i="19"/>
  <c r="R22" i="19"/>
  <c r="S21" i="19"/>
  <c r="R21" i="19"/>
  <c r="E59" i="18" l="1"/>
  <c r="E58" i="18"/>
  <c r="F58" i="18"/>
  <c r="F60" i="18"/>
  <c r="Q42" i="18"/>
  <c r="Q43" i="18"/>
  <c r="Q41" i="18"/>
  <c r="R43" i="18"/>
  <c r="R41" i="18"/>
  <c r="E42" i="18"/>
  <c r="E43" i="18"/>
  <c r="F43" i="18"/>
  <c r="F42" i="18"/>
  <c r="L21" i="16"/>
  <c r="L20" i="16"/>
  <c r="L19" i="16"/>
  <c r="E42" i="16"/>
  <c r="E43" i="16"/>
  <c r="E49" i="16" l="1"/>
  <c r="E48" i="16"/>
  <c r="Q42" i="16"/>
  <c r="K20" i="16"/>
  <c r="K19" i="16"/>
  <c r="J20" i="16"/>
  <c r="J19" i="16"/>
  <c r="I20" i="16"/>
  <c r="I19" i="16"/>
  <c r="H19" i="16"/>
  <c r="H20" i="16"/>
  <c r="G20" i="16"/>
  <c r="G19" i="16"/>
  <c r="E20" i="16"/>
  <c r="E19" i="16"/>
  <c r="F20" i="16"/>
  <c r="F19" i="16"/>
  <c r="D20" i="16"/>
  <c r="D19" i="16"/>
  <c r="B51" i="21" l="1"/>
  <c r="C89" i="21"/>
  <c r="C88" i="21"/>
  <c r="C87" i="21"/>
  <c r="C86" i="21"/>
  <c r="P36" i="15"/>
  <c r="C65" i="21" l="1"/>
  <c r="C64" i="21"/>
  <c r="C66" i="21"/>
  <c r="B48" i="21"/>
  <c r="B47" i="21"/>
  <c r="B46" i="21"/>
  <c r="B45" i="21"/>
  <c r="K16" i="41" l="1"/>
  <c r="H62" i="23"/>
  <c r="H61" i="23"/>
  <c r="I44" i="25" l="1"/>
  <c r="K21" i="25"/>
  <c r="W57" i="15"/>
  <c r="K15" i="41"/>
  <c r="F16" i="41"/>
  <c r="C28" i="38"/>
  <c r="D16" i="38"/>
  <c r="G47" i="20"/>
  <c r="Q60" i="16" l="1"/>
  <c r="D68" i="23"/>
  <c r="Q59" i="20"/>
  <c r="P22" i="18"/>
  <c r="P20" i="18"/>
  <c r="K36" i="18"/>
  <c r="V39" i="16"/>
  <c r="D37" i="20" l="1"/>
  <c r="D38" i="20"/>
  <c r="C39" i="20"/>
  <c r="C38" i="20"/>
  <c r="C37" i="20"/>
  <c r="C20" i="20"/>
  <c r="C19" i="20"/>
  <c r="J42" i="25"/>
  <c r="J41" i="25"/>
  <c r="K42" i="25"/>
  <c r="E47" i="25"/>
  <c r="E49" i="25"/>
  <c r="E48" i="25"/>
  <c r="C40" i="25"/>
  <c r="C41" i="25"/>
  <c r="H21" i="25"/>
  <c r="F21" i="25"/>
  <c r="F24" i="25"/>
  <c r="F23" i="25"/>
  <c r="F22" i="25"/>
  <c r="G21" i="25" s="1"/>
  <c r="F20" i="25"/>
  <c r="G20" i="25" s="1"/>
  <c r="D20" i="25"/>
  <c r="D21" i="25"/>
  <c r="C42" i="19"/>
  <c r="C39" i="19"/>
  <c r="C38" i="19"/>
  <c r="C40" i="19"/>
  <c r="F21" i="19"/>
  <c r="F20" i="19"/>
  <c r="F19" i="19"/>
  <c r="E21" i="19"/>
  <c r="E20" i="19"/>
  <c r="C20" i="19"/>
  <c r="C19" i="19"/>
  <c r="E44" i="24"/>
  <c r="D44" i="24"/>
  <c r="G40" i="24"/>
  <c r="G39" i="24"/>
  <c r="F39" i="24"/>
  <c r="F38" i="24"/>
  <c r="E39" i="24"/>
  <c r="E38" i="24"/>
  <c r="D39" i="24"/>
  <c r="D38" i="24"/>
  <c r="C39" i="24"/>
  <c r="C38" i="24"/>
  <c r="H22" i="24"/>
  <c r="G20" i="24"/>
  <c r="G22" i="24"/>
  <c r="G21" i="24"/>
  <c r="F22" i="24"/>
  <c r="F21" i="24"/>
  <c r="F20" i="24"/>
  <c r="E22" i="24"/>
  <c r="E21" i="24"/>
  <c r="E20" i="24"/>
  <c r="D22" i="24"/>
  <c r="D21" i="24"/>
  <c r="D20" i="24"/>
  <c r="D54" i="11"/>
  <c r="C54" i="11"/>
  <c r="D55" i="11"/>
  <c r="C55" i="11"/>
  <c r="D49" i="11"/>
  <c r="D48" i="11"/>
  <c r="D47" i="11"/>
  <c r="D46" i="11"/>
  <c r="C49" i="11"/>
  <c r="C48" i="11"/>
  <c r="C47" i="11"/>
  <c r="C46" i="11"/>
  <c r="E39" i="11"/>
  <c r="E42" i="11"/>
  <c r="E41" i="11"/>
  <c r="E40" i="11"/>
  <c r="C39" i="11"/>
  <c r="C40" i="11"/>
  <c r="E20" i="11"/>
  <c r="E23" i="11"/>
  <c r="E22" i="11"/>
  <c r="E21" i="11"/>
  <c r="C20" i="11"/>
  <c r="C21" i="11"/>
  <c r="P43" i="18"/>
  <c r="P42" i="18"/>
  <c r="D58" i="18"/>
  <c r="D59" i="18"/>
  <c r="F39" i="18"/>
  <c r="F37" i="18"/>
  <c r="F36" i="18"/>
  <c r="D36" i="18"/>
  <c r="D39" i="18"/>
  <c r="D37" i="18"/>
  <c r="C36" i="18"/>
  <c r="C39" i="18"/>
  <c r="F19" i="18"/>
  <c r="F21" i="18"/>
  <c r="F20" i="18"/>
  <c r="D19" i="18"/>
  <c r="D20" i="18"/>
  <c r="C19" i="18"/>
  <c r="C20" i="18"/>
  <c r="H46" i="17"/>
  <c r="C44" i="17"/>
  <c r="C43" i="17"/>
  <c r="K40" i="17"/>
  <c r="K41" i="17"/>
  <c r="H44" i="17"/>
  <c r="G45" i="17"/>
  <c r="G44" i="17"/>
  <c r="J38" i="17"/>
  <c r="J37" i="17"/>
  <c r="I37" i="17"/>
  <c r="I38" i="17"/>
  <c r="H38" i="17"/>
  <c r="H37" i="17"/>
  <c r="G37" i="17"/>
  <c r="G39" i="17"/>
  <c r="G38" i="17"/>
  <c r="F39" i="17"/>
  <c r="F38" i="17"/>
  <c r="F37" i="17"/>
  <c r="E39" i="17"/>
  <c r="E38" i="17"/>
  <c r="E37" i="17"/>
  <c r="D37" i="17"/>
  <c r="D38" i="17"/>
  <c r="C38" i="17"/>
  <c r="C37" i="17"/>
  <c r="J21" i="17"/>
  <c r="J20" i="17"/>
  <c r="I20" i="17"/>
  <c r="I22" i="17"/>
  <c r="H22" i="17"/>
  <c r="H20" i="17"/>
  <c r="H21" i="17"/>
  <c r="G20" i="17"/>
  <c r="G22" i="17"/>
  <c r="G21" i="17"/>
  <c r="F20" i="17"/>
  <c r="F22" i="17"/>
  <c r="F21" i="17"/>
  <c r="E20" i="17"/>
  <c r="E22" i="17"/>
  <c r="E21" i="17"/>
  <c r="D20" i="17"/>
  <c r="C21" i="17"/>
  <c r="C20" i="17"/>
  <c r="P42" i="16"/>
  <c r="D49" i="16"/>
  <c r="D50" i="16"/>
  <c r="D48" i="16"/>
  <c r="D44" i="16"/>
  <c r="D42" i="16"/>
  <c r="M37" i="16"/>
  <c r="M36" i="16"/>
  <c r="L37" i="16"/>
  <c r="L36" i="16"/>
  <c r="L38" i="16"/>
  <c r="J37" i="16"/>
  <c r="J36" i="16"/>
  <c r="H38" i="16"/>
  <c r="H39" i="16"/>
  <c r="H36" i="16"/>
  <c r="G37" i="16"/>
  <c r="G36" i="16"/>
  <c r="F37" i="16"/>
  <c r="F36" i="16"/>
  <c r="D36" i="16"/>
  <c r="D37" i="16"/>
  <c r="E100" i="15"/>
  <c r="E99" i="15"/>
  <c r="N40" i="15"/>
  <c r="N39" i="15"/>
  <c r="N37" i="15"/>
  <c r="N38" i="15"/>
  <c r="D79" i="15"/>
  <c r="D78" i="15"/>
  <c r="W39" i="15"/>
  <c r="W38" i="15"/>
  <c r="W37" i="15"/>
  <c r="T39" i="15"/>
  <c r="T38" i="15"/>
  <c r="T37" i="15"/>
  <c r="S39" i="15"/>
  <c r="S38" i="15"/>
  <c r="S37" i="15"/>
  <c r="O19" i="15"/>
  <c r="O20" i="15"/>
  <c r="O21" i="15"/>
  <c r="O22" i="15"/>
  <c r="M40" i="15"/>
  <c r="M37" i="15"/>
  <c r="M39" i="15"/>
  <c r="M38" i="15"/>
  <c r="J37" i="15"/>
  <c r="J36" i="15"/>
  <c r="J19" i="15"/>
  <c r="J20" i="15"/>
  <c r="I20" i="15"/>
  <c r="I19" i="15"/>
  <c r="H20" i="15"/>
  <c r="H19" i="15"/>
  <c r="G20" i="15"/>
  <c r="G19" i="15"/>
  <c r="D20" i="15"/>
  <c r="D19" i="15"/>
  <c r="C20" i="15"/>
  <c r="C19" i="15"/>
  <c r="F68" i="23"/>
  <c r="F67" i="23"/>
  <c r="D69" i="23"/>
  <c r="D45" i="23"/>
  <c r="D46" i="23"/>
  <c r="D44" i="23"/>
  <c r="F26" i="23"/>
  <c r="F25" i="23"/>
  <c r="F24" i="23"/>
  <c r="F23" i="23"/>
  <c r="D26" i="23"/>
  <c r="D25" i="23"/>
  <c r="D23" i="23"/>
  <c r="D24" i="23"/>
  <c r="B26" i="23"/>
  <c r="B25" i="23"/>
  <c r="B24" i="23"/>
  <c r="E39" i="21"/>
  <c r="E38" i="21"/>
  <c r="D41" i="21"/>
  <c r="D40" i="21"/>
  <c r="D39" i="21"/>
  <c r="D38" i="21"/>
  <c r="N22" i="14"/>
  <c r="N21" i="14"/>
  <c r="D51" i="14"/>
  <c r="D50" i="14"/>
  <c r="H40" i="14"/>
  <c r="H39" i="14"/>
  <c r="E46" i="14"/>
  <c r="E45" i="14"/>
  <c r="E44" i="14"/>
  <c r="D46" i="14"/>
  <c r="D45" i="14"/>
  <c r="D44" i="14"/>
  <c r="F41" i="14"/>
  <c r="F39" i="14"/>
  <c r="F40" i="14"/>
  <c r="D40" i="14"/>
  <c r="D39" i="14"/>
  <c r="B40" i="14"/>
  <c r="B39" i="14"/>
  <c r="O22" i="14"/>
  <c r="O21" i="14"/>
  <c r="I21" i="14"/>
  <c r="I22" i="14"/>
  <c r="G22" i="14"/>
  <c r="G20" i="14"/>
  <c r="G21" i="14"/>
  <c r="E22" i="14"/>
  <c r="E21" i="14"/>
  <c r="B22" i="14"/>
  <c r="B21" i="14"/>
  <c r="E51" i="12"/>
  <c r="E50" i="12"/>
  <c r="D51" i="12"/>
  <c r="D50" i="12"/>
  <c r="D46" i="12"/>
  <c r="D45" i="12"/>
  <c r="D44" i="12"/>
  <c r="E46" i="12"/>
  <c r="E45" i="12"/>
  <c r="E44" i="12"/>
  <c r="G38" i="12"/>
  <c r="G37" i="12"/>
  <c r="D37" i="12"/>
  <c r="D38" i="12"/>
  <c r="D39" i="12"/>
  <c r="H20" i="12"/>
  <c r="H21" i="12"/>
  <c r="E22" i="12"/>
  <c r="E21" i="12"/>
  <c r="E20" i="12"/>
  <c r="Q1" i="15" l="1"/>
  <c r="D16" i="39" l="1"/>
  <c r="F14" i="39"/>
  <c r="B41" i="20"/>
  <c r="C41" i="20"/>
  <c r="K24" i="35" l="1"/>
  <c r="R38" i="20" l="1"/>
  <c r="R37" i="20"/>
  <c r="D21" i="20" l="1"/>
  <c r="O20" i="19" l="1"/>
  <c r="U23" i="17" l="1"/>
  <c r="U21" i="17"/>
  <c r="U22" i="17"/>
  <c r="E37" i="15" l="1"/>
  <c r="E36" i="15"/>
  <c r="I37" i="15" l="1"/>
  <c r="I36" i="15"/>
  <c r="C37" i="15"/>
  <c r="C36" i="15"/>
  <c r="H37" i="15"/>
  <c r="H36"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Sally King</author>
  </authors>
  <commentList>
    <comment ref="C35" authorId="0" shapeId="0" xr:uid="{00000000-0006-0000-0300-000001000000}">
      <text>
        <r>
          <rPr>
            <b/>
            <sz val="9"/>
            <color indexed="81"/>
            <rFont val="Tahoma"/>
            <family val="2"/>
          </rPr>
          <t>Sally King:</t>
        </r>
        <r>
          <rPr>
            <sz val="9"/>
            <color indexed="81"/>
            <rFont val="Tahoma"/>
            <family val="2"/>
          </rPr>
          <t xml:space="preserve">
Unsure if small changes count as PMS?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Sally King</author>
  </authors>
  <commentList>
    <comment ref="I2" authorId="0" shapeId="0" xr:uid="{00000000-0006-0000-0400-000001000000}">
      <text>
        <r>
          <rPr>
            <b/>
            <sz val="9"/>
            <color indexed="81"/>
            <rFont val="Tahoma"/>
            <family val="2"/>
          </rPr>
          <t>Sally King:</t>
        </r>
        <r>
          <rPr>
            <sz val="9"/>
            <color indexed="81"/>
            <rFont val="Tahoma"/>
            <family val="2"/>
          </rPr>
          <t xml:space="preserve">
Implications re generalising all women as ill, plus that PMDD is something different- contradicting the normal curve MC discourse</t>
        </r>
      </text>
    </comment>
    <comment ref="I22" authorId="0" shapeId="0" xr:uid="{00000000-0006-0000-0400-000002000000}">
      <text>
        <r>
          <rPr>
            <b/>
            <sz val="9"/>
            <color indexed="81"/>
            <rFont val="Tahoma"/>
            <family val="2"/>
          </rPr>
          <t>Sally King:</t>
        </r>
        <r>
          <rPr>
            <sz val="9"/>
            <color indexed="81"/>
            <rFont val="Tahoma"/>
            <family val="2"/>
          </rPr>
          <t xml:space="preserve">
Implications re generalising all women as ill, plus that PMDD is something different- contradicting the normal curve MC discourse</t>
        </r>
      </text>
    </comment>
  </commentList>
</comments>
</file>

<file path=xl/sharedStrings.xml><?xml version="1.0" encoding="utf-8"?>
<sst xmlns="http://schemas.openxmlformats.org/spreadsheetml/2006/main" count="4019" uniqueCount="1345">
  <si>
    <t>Participant</t>
  </si>
  <si>
    <t>E01</t>
  </si>
  <si>
    <t>E02</t>
  </si>
  <si>
    <t>Name</t>
  </si>
  <si>
    <t>E03</t>
  </si>
  <si>
    <t>E04</t>
  </si>
  <si>
    <t>E05</t>
  </si>
  <si>
    <t>E06</t>
  </si>
  <si>
    <t>E07</t>
  </si>
  <si>
    <t>E08</t>
  </si>
  <si>
    <t>E09</t>
  </si>
  <si>
    <t>E10</t>
  </si>
  <si>
    <t>E11</t>
  </si>
  <si>
    <t>E12</t>
  </si>
  <si>
    <t>E13</t>
  </si>
  <si>
    <t>E14</t>
  </si>
  <si>
    <t>E15</t>
  </si>
  <si>
    <t>E16</t>
  </si>
  <si>
    <t>E17</t>
  </si>
  <si>
    <t>P01</t>
  </si>
  <si>
    <t>P02</t>
  </si>
  <si>
    <t>P03</t>
  </si>
  <si>
    <t>P04</t>
  </si>
  <si>
    <t>P05</t>
  </si>
  <si>
    <t>P06</t>
  </si>
  <si>
    <t>P07</t>
  </si>
  <si>
    <t>P08</t>
  </si>
  <si>
    <t>P09</t>
  </si>
  <si>
    <t>P10</t>
  </si>
  <si>
    <t>P11</t>
  </si>
  <si>
    <t>Anne</t>
  </si>
  <si>
    <t>Barbara</t>
  </si>
  <si>
    <t>Fran</t>
  </si>
  <si>
    <t>Andrew</t>
  </si>
  <si>
    <t>Debbie</t>
  </si>
  <si>
    <t>Celia</t>
  </si>
  <si>
    <t>Helen</t>
  </si>
  <si>
    <t>Sarah</t>
  </si>
  <si>
    <t>Thomas</t>
  </si>
  <si>
    <t>Susan</t>
  </si>
  <si>
    <t>Marta</t>
  </si>
  <si>
    <t>Ria</t>
  </si>
  <si>
    <t>John</t>
  </si>
  <si>
    <t>Aisha</t>
  </si>
  <si>
    <t>Laura</t>
  </si>
  <si>
    <t>Zoe</t>
  </si>
  <si>
    <t>Mala</t>
  </si>
  <si>
    <t>Geraldine</t>
  </si>
  <si>
    <t>Noor</t>
  </si>
  <si>
    <t>Jo</t>
  </si>
  <si>
    <t>Chris</t>
  </si>
  <si>
    <t>Alice</t>
  </si>
  <si>
    <t>Beth</t>
  </si>
  <si>
    <t>Dani</t>
  </si>
  <si>
    <t>Emma</t>
  </si>
  <si>
    <t>Faith</t>
  </si>
  <si>
    <t>Gemma</t>
  </si>
  <si>
    <t>Kathleen</t>
  </si>
  <si>
    <t>N/A</t>
  </si>
  <si>
    <t>Yes</t>
  </si>
  <si>
    <t>No</t>
  </si>
  <si>
    <t>Unclear</t>
  </si>
  <si>
    <t>Mood</t>
  </si>
  <si>
    <t>Physical</t>
  </si>
  <si>
    <t>N/a</t>
  </si>
  <si>
    <t>Severity</t>
  </si>
  <si>
    <t>Severe</t>
  </si>
  <si>
    <t>Moderate</t>
  </si>
  <si>
    <t>Mild</t>
  </si>
  <si>
    <t>PMS?</t>
  </si>
  <si>
    <t>Mix</t>
  </si>
  <si>
    <t>Unknown</t>
  </si>
  <si>
    <t>Type</t>
  </si>
  <si>
    <t>N</t>
  </si>
  <si>
    <t>Discipline</t>
  </si>
  <si>
    <t>GP</t>
  </si>
  <si>
    <t>Psychiatrist/ gynaecologist</t>
  </si>
  <si>
    <t>Social psychologist- academic</t>
  </si>
  <si>
    <t>Yes (caveat)</t>
  </si>
  <si>
    <t>Yes (PMS, not PMDD)</t>
  </si>
  <si>
    <t>Period pain</t>
  </si>
  <si>
    <t>Clinical Psychology</t>
  </si>
  <si>
    <t>Psychiatry</t>
  </si>
  <si>
    <t>Medical (Other)</t>
  </si>
  <si>
    <t>OBGYN</t>
  </si>
  <si>
    <t>Pharmacologist/ OBGYN</t>
  </si>
  <si>
    <t>Academic psychologist</t>
  </si>
  <si>
    <t>Traditional Healer/ Soc sciences/ Natural Sciences</t>
  </si>
  <si>
    <t>Academic Psychology</t>
  </si>
  <si>
    <t>Psychiatry/ Epidemiology</t>
  </si>
  <si>
    <t>Expert question 12, patient question 24</t>
  </si>
  <si>
    <t>Does period pain count as a premenstrual symptom?</t>
  </si>
  <si>
    <t>Period Pain?</t>
  </si>
  <si>
    <t>Categorical</t>
  </si>
  <si>
    <t>Describe PMS</t>
  </si>
  <si>
    <r>
      <t>Anne:</t>
    </r>
    <r>
      <rPr>
        <sz val="11"/>
        <color theme="1"/>
        <rFont val="Cambria"/>
        <family val="1"/>
      </rPr>
      <t xml:space="preserve"> OK. So I would say that it's a very real condition, that I would describe it as a menstrual mental health condition… So the woman can feel very unwell (.) er a range of symptoms leading up to her period, but then goes back to 'normal' after the period. I would also, if I was describing it, say about the fi (.) around five percent of women who have very severe symptoms and these women may well be diagnosed as having another type of premenstrual disorder named premenstrual dysphoric disorder. And their psychological symptoms can be so severe that in about a third they can actually have suicidal ideation.</t>
    </r>
  </si>
  <si>
    <r>
      <t xml:space="preserve">Barbara: </t>
    </r>
    <r>
      <rPr>
        <sz val="11"/>
        <color theme="1"/>
        <rFont val="Cambria"/>
        <family val="1"/>
      </rPr>
      <t>The cyclic occurrence of mood symptoms just before menses.</t>
    </r>
  </si>
  <si>
    <r>
      <t xml:space="preserve">Fran: </t>
    </r>
    <r>
      <rPr>
        <sz val="11"/>
        <color theme="1"/>
        <rFont val="Cambria"/>
        <family val="1"/>
      </rPr>
      <t>Um, I would describe it as a constellation of emotional and physical symptoms (.) and behavioural symptoms that um (.) occur in er (.) most women, but lead to impaired functioning in only around 20% of those.</t>
    </r>
  </si>
  <si>
    <r>
      <rPr>
        <b/>
        <sz val="11"/>
        <color theme="1"/>
        <rFont val="Cambria"/>
        <family val="1"/>
      </rPr>
      <t xml:space="preserve">Andrew: </t>
    </r>
    <r>
      <rPr>
        <sz val="11"/>
        <color theme="1"/>
        <rFont val="Cambria"/>
        <family val="1"/>
      </rPr>
      <t xml:space="preserve"> First, I would say that absolutely central to this concept is the timing of the symptoms that they should appear at some time in the pre-menstrual phase and they should disappear completely within a few days after the onset of menses. And that they should really. Disappear completely if you have remaining symptoms in the follicular phase. It could be that you have some kind of premenstrual aggravation of something else a depression, bipolar depression or generalized anxiety disorder or something like that, it should be this timing is absolutely crucial. And then I would say that the (.) as already indicated by your initial comments, that that the definition of p._m._s is poor and that er (.) um (.) many gynecologists using the term p._m._s also referring to the ICD nomenclature of p._m._s, they regard any symptom as qualifying for this condition. And also they don't demand a certain severity degree, either. So if you have any of many different symptoms also to a mild extent, you by definition have p._m._s. I personally do not think that is a very suitable definition for the condition to study as a medical condition, because that would mean that the majority of women of a certain age have has a diagnosis. And since most of these regard these (.) these complaints as very trivial and do not require treatment, there is no need to have a diagnosis for that. So I have in that regard been skeptical about the the p._m._s definition in ICD. And I then personally prefer, though it's not perfect. I prefer the DSM definition of Premenstrual Dysphoric Syndrome. So that's how I would briefly discuss what this is all about.</t>
    </r>
  </si>
  <si>
    <r>
      <t>Celia:</t>
    </r>
    <r>
      <rPr>
        <sz val="11"/>
        <color theme="1"/>
        <rFont val="Cambria"/>
        <family val="1"/>
      </rPr>
      <t xml:space="preserve"> I would say it's a series of um (.) symptoms that can be psychological, that can behaviour (.) be behavioural. They can be physical symptoms that occur for up to two weeks prior to the onset of menstrual bleeding, with relief or almost complete relief by the end of the menstrual bleeding, or by about day four, and should not reappear again until sometime at around ovulation or just after, which in general is about two weeks before the menstrual period.</t>
    </r>
  </si>
  <si>
    <r>
      <t>Debbie:</t>
    </r>
    <r>
      <rPr>
        <sz val="11"/>
        <color theme="1"/>
        <rFont val="Cambria"/>
        <family val="1"/>
      </rPr>
      <t xml:space="preserve"> [00:05:01] Erm, for me, PMS is (.) is (.) is very mild [pause] symptoms in the two weeks before menses that could be physical or psychological or behavioural, emotional, cognitive, you know, could be anything really.... Um, But I think the main criteria for me is it really can't interfere with your life at all. It's a (.) it's a (.) it's a nuisance (.) only (.) nothing more than mild nuisance. Premenstrual symptoms. That don't affect your life [pause]… Yes so I would say it affects a small percentage of the population. But I guess it's hard for me to answer that question without talking about PMDD because I think of them as a sort of continuum. But I really conceptualize anything that is impairing or significantly distressing at all. As a PMDD symptom. Whereas PMS, I would say, is not disordered. It's just sort of little mild changes that are not of any consequence and don't really bother you.</t>
    </r>
  </si>
  <si>
    <t>Range</t>
  </si>
  <si>
    <r>
      <t>Thomas:</t>
    </r>
    <r>
      <rPr>
        <sz val="11"/>
        <color theme="1"/>
        <rFont val="Cambria"/>
        <family val="1"/>
      </rPr>
      <t xml:space="preserve"> Well (.) it's a (.) it's a number of symptoms which change with the different phases of the menstrual cycle. Usually they are (.) er at maximum during the five premenstrual days, the days just before the onset of the menstrual bleeding and they disappear when the menstruation proper has started. Then it's usually gone within three to four days and er (.) in a pure situation, the symptoms should be (.) away and not present during the rest of the menstrual cycle until the ovulatory period where there can be some symptoms and then they increase after the ovulation during the fifteen days from the ovulation to the onset of the bleeding, that's my way of describing it… Then there are, of course, menstrual exacerbation or premenstrual exacerbation, which means that there are other conditions which are also being (.) being changed in relation to the hormonal variations during the menstrual cycle. So (.) So that (.) or the different phases of the menstrual cycle. But they (.) they are not what we call the pure PMDD or PMS, pure PMS. In the olden days we called it pure PMS and later on the (.) the severity has been discussed as well. And this PMDD, diagnosis came up and it was mainly... Let's say the psychiatrists that actually took up the term, it was the American psychiatrists.</t>
    </r>
  </si>
  <si>
    <r>
      <t>Susan:</t>
    </r>
    <r>
      <rPr>
        <sz val="11"/>
        <color theme="1"/>
        <rFont val="Cambria"/>
        <family val="1"/>
      </rPr>
      <t xml:space="preserve"> Well, what I would say is that many women experience change over the menstrual cycle. So I often talk about premenstrual change or premenstrual distress rather than PMS. It depends who I was talking to. If it was, somebody who said to me, what is PMS? If that's the question. Um, I say (.) what I would say is “Well, women expect change over the menstrual cycle. That's quite normal”. Um and that we don't understand why. And that we know that there are a small proportion... a smaller proportion of women who experience distress as part of that change and distress that might have a significant impact on their lives. And that that is often referred to as PMS; Premenstrual Syndrome. But PMS that (.) that's a label (.) social label that's put on to that experience. But what that distress is caused by, why women get that distress is to do with a complex interaction of factors which might include factors within the body, which might be hormonal changes, or changes in the neurotransmitters. And we don't understand fully what's happening there because not all women get that (.) or not or not all women get the distress interacting with what's happening in a woman's life. So if she's under pressure if she's under stress, er what she's doing in terms of diet and exercise and then what she thinks about those changes. So what meaning she makes of those changes in terms of her own psychology. And that is taking place in a particular cultural context. So if you live in a context where... and this is probably not something I'd say to a woman in the street 'cos it ends up getting a bit academic here. But if you live in a context where we have a concept of PMS, which we do in the West then, you might call those changes, 'PMS'. But if you live in a context where there isn't a cultural label for those changes, then you may not even take note of them and you certainly wouldn't call them PMS. So that's a bit of a long winded explanation.</t>
    </r>
  </si>
  <si>
    <r>
      <t>Marta:</t>
    </r>
    <r>
      <rPr>
        <sz val="11"/>
        <color theme="1"/>
        <rFont val="Cambria"/>
        <family val="1"/>
      </rPr>
      <t xml:space="preserve"> Oh, I think I would say that PMDD is (.) um (.) severe mood (.) mood disorder that that strikes you once a month and it strikes you in the week or two weeks before (.) you have your (.) the onset of your menses.</t>
    </r>
  </si>
  <si>
    <r>
      <t>Sarah:</t>
    </r>
    <r>
      <rPr>
        <sz val="11"/>
        <color theme="1"/>
        <rFont val="Cambria"/>
        <family val="1"/>
      </rPr>
      <t xml:space="preserve"> I would say that it is cyclical changes in mood and with accompanying physical symptoms that affect some women over the menstrual cycle and usually occurs in the ten days prior to menses, and then it's alleviated by the onset of menses.</t>
    </r>
  </si>
  <si>
    <r>
      <t>Ria:</t>
    </r>
    <r>
      <rPr>
        <sz val="11"/>
        <color theme="1"/>
        <rFont val="Cambria"/>
        <family val="1"/>
      </rPr>
      <t xml:space="preserve"> But like looking at the normal curve and distribution, a lot of PMS quote unquote 'symptoms' are just things [laugh] that happen to us during that time, which are like beautiful and magical and also a huge struggle. Um, are... the way that I describe it to people is usually through the Four Seasons, though all like usually people can know what a period is. And I can talk about that. And then I say, OK, imagine that as winter. And then we go through. And then when I talk about PMS, I talk about how it's the autumn season. So it's a time to let things compost just like the trees are shedding their leaves. It's a time for us to let go of habits and things and people maybe that aren't working for us and we're ready to just like let fall away in our lives. It's a time to get ready for winter. So spending more time by ourselves, maybe doing a bit of reflection, snacking [laughter], saving up our stores for the winter. I always like to talk about how my food cravings are like here [indicates high up above head] [laugh]. In PMS, in terms of charting. So just making sure people are getting the nourishment that they need. Affirming the fact that it's total (.) like "go for the nachos, go for the cake! Do what you need to do to get through it" And then just being also like self-aware of the fact that we are going through a lot of changes because of the way our progesterone levels are changing, the way that um (.) in the modern world we... our food systems are so different. So we don't necessarily get the nutrients and all of the building blocks. Our body needs to have high progesterone levels. So I tend to start with like a metaphor and then I go into some of the emotional mental changes, some suggestions for rituals and ceremonies that people can do at that time. And then if they want to nerd out about like the physical, more like scientific Latin knowledge around like progesterone and hormones and um what the cervix is doing and all that stuff, then i'll (.) and then I'll go into it. Yeah.</t>
    </r>
  </si>
  <si>
    <t>Mild- Moderate</t>
  </si>
  <si>
    <r>
      <t>John:</t>
    </r>
    <r>
      <rPr>
        <sz val="11"/>
        <color theme="1"/>
        <rFont val="Cambria"/>
        <family val="1"/>
      </rPr>
      <t xml:space="preserve"> I would say that it's a mixture of predominantly psychological but also physical symptoms that many women get premenstrually. But for some women, they're particularly extreme and those are the type of people that we are typically referring to when we say PMS, as you probably know, about 80 percent of women have some symptoms. It would be inappropriate to pathologize every woman in that group of 80 percent. But there are clearly some where that's disabling and in need of some help.</t>
    </r>
  </si>
  <si>
    <t>Mainly mood</t>
  </si>
  <si>
    <r>
      <t>Laura:</t>
    </r>
    <r>
      <rPr>
        <sz val="11"/>
        <color theme="1"/>
        <rFont val="Cambria"/>
        <family val="1"/>
      </rPr>
      <t xml:space="preserve"> Er (.) I describe it as a sense of overwhelming tension with [pause] frequently accompanied by irritability and dysphoria, sort of a mixture of irritability, depression and anxiety occurring typically in the few days prior to the onset of menses and then continuing often into the menstrual period for a day or two.</t>
    </r>
  </si>
  <si>
    <r>
      <t>Zoe:</t>
    </r>
    <r>
      <rPr>
        <sz val="11"/>
        <color theme="1"/>
        <rFont val="Cambria"/>
        <family val="1"/>
      </rPr>
      <t xml:space="preserve"> I'd describe PMS to someone who's never heard of it before, as that period, before a woman's period (.) or of that (.) that time (.) it can be a week sometimes. Generally it's a little bit longer than a week, but that week or so before um a woman's period where she is more sensitive and more vulnerable um to um (.) changes both within her body but also externally to stimuli and to environmental um stressors. So it's a period (.) I describe it as a period of increased sensitivity um (.) generally. That's how I describe it in lay terms. Yep.</t>
    </r>
  </si>
  <si>
    <t>Mild-moderate</t>
  </si>
  <si>
    <r>
      <t>Geraldine:</t>
    </r>
    <r>
      <rPr>
        <sz val="11"/>
        <color theme="1"/>
        <rFont val="Cambria"/>
        <family val="1"/>
      </rPr>
      <t xml:space="preserve"> So usually people think of PMS as a cluster of symptoms that appear before menstruation and er (.) disappear after the menses begins. So that's probably the closest definition, you know, that people would agree on. But even that is contested because you know what does 'before the menses' mean? Some people say it's like 3 to 5 or maybe 7 days before the menses. But you can read other sources that say any symptom after ovulation, but before the end of menstruation is PMS. So that's giving you like three weeks out of every four, which is crazy (.) uh for a definition. But that's what some sources do say.</t>
    </r>
  </si>
  <si>
    <r>
      <t>Chris</t>
    </r>
    <r>
      <rPr>
        <sz val="11"/>
        <color theme="1"/>
        <rFont val="Cambria"/>
        <family val="1"/>
      </rPr>
      <t>: Okay. It's a mood disorder which occurs only premenstrually. And the key thing is that the symptoms resolve after the period. And to be pure PMS, they have to be completely absent. The underlying cause of this is uncertain… And the symptoms can be a wide range and they can be so bad as to promote suicidal ideation or attempt.</t>
    </r>
  </si>
  <si>
    <t>Moderate-severe</t>
  </si>
  <si>
    <r>
      <t>Jo:</t>
    </r>
    <r>
      <rPr>
        <sz val="11"/>
        <color theme="1"/>
        <rFont val="Cambria"/>
        <family val="1"/>
      </rPr>
      <t xml:space="preserve"> So I would make the point that it's a cyclical problem. It's not there all the time. And that's really important. And also (.) Lots of women will have um (.) symptoms related to their menstrual cycle. But if it's not resulting in impairment, then that's not an issue. So impairment is a big part of the diagnosis… [Qu 10] Um (.) suicidality (.) premenstrually. Um (.) I think mood disorders (.) I think the psychological symptoms are the ones which tend to be most destructive; anxiety, depression. And then sort of physical symptoms, I think are less of an issue.</t>
    </r>
  </si>
  <si>
    <t>6 range</t>
  </si>
  <si>
    <t>8 moderate-severe</t>
  </si>
  <si>
    <r>
      <t xml:space="preserve">Alice: </t>
    </r>
    <r>
      <rPr>
        <sz val="11"/>
        <color theme="1"/>
        <rFont val="Cambria"/>
        <family val="1"/>
      </rPr>
      <t>I don’t really know about PMS, but I could describe like (.) what it's like before and during and after, because I think PMS is associated with (.) I think it's used maybe differently medically or with a layperson. I don't think people realize what it is? So I don't think I could describe that because I think people don't really know what it is. I could describe before, during and after (.) But that's what you want me to describe?... I mean, all I can say in society, you might (.) people might say you’re experiencing PMS or you're about to have your period or you just had your period or on your period (.) and people will have a certain (.) preconception about it or experience themselves, and depending on who you're speaking to, one woman might not experience anything. One man might have a wife who experiences it and knows what it's like. So my partner didn't have a clue that a woman could go through it until he met me, in the way that I do (.) So I think you can describe it, but the problem is the association is so different for so many people that it's kind of got lost in translation?</t>
    </r>
  </si>
  <si>
    <r>
      <t>Beth:</t>
    </r>
    <r>
      <rPr>
        <sz val="11"/>
        <color theme="1"/>
        <rFont val="Cambria"/>
        <family val="1"/>
      </rPr>
      <t xml:space="preserve"> [long pause] I'd say some girls and women find that (.) they can feel different and sometimes a bit unwell before they start their periods or over the first couple of days of their period. This is called PMS and it varies a lot from person to person and not everyone gets the same symptoms. It involves lots of symptoms like really common ones might be; feeling just tired or a bit down and you don't know why and you're more likely to cry at things, but it (.) it can also mean that you get a bit of an upset tummy or (.) well, you find it a bit hard to go for a poo. And, you know, there's a lot of variation between the symptoms and not everyone gets it. Some people don't get any PMS at all, but it's quite usual and common to get it as well. Although I don't think that's explaining it well, at all! [Laugh].</t>
    </r>
  </si>
  <si>
    <r>
      <t xml:space="preserve">Dani: </t>
    </r>
    <r>
      <rPr>
        <sz val="11"/>
        <color theme="1"/>
        <rFont val="Cambria"/>
        <family val="1"/>
      </rPr>
      <t>Erm [pause] I would just tell them that [pause] your hormones affect you in different ways, you have different (.) [Audible woooah] you have different hormones acting at different times of the month, and that at one point (.) they can just make you feel (.) either a bit more irritable or a bit more in pain. I actually don't know why we get PMS?! But yeah, I think that's how I would describe it, and it just at some point you just gonna feel a bit worse, but it always passes and it passes usually when you get your period or just after. But erm, yeah, it's just a sort change of mood and maybe change of (.) physical (.) how you feel physically.</t>
    </r>
  </si>
  <si>
    <r>
      <t xml:space="preserve">Emma: </t>
    </r>
    <r>
      <rPr>
        <sz val="11"/>
        <color theme="1"/>
        <rFont val="Cambria"/>
        <family val="1"/>
      </rPr>
      <t>[long pause] So, PM... I would probably say PMS relates to symptoms that people can get before their period, as a result of the change in hormones. For most women, symptoms are manageable, (.) erm but for a few women they can be severe to the point where they're debilitating.</t>
    </r>
  </si>
  <si>
    <r>
      <t xml:space="preserve">Faith: </t>
    </r>
    <r>
      <rPr>
        <sz val="11"/>
        <color theme="1"/>
        <rFont val="Cambria"/>
        <family val="1"/>
      </rPr>
      <t>Um, do you know (.) for me (.) I would highlight mental health? Cause mine is really bad. During (.) Like (.) so (.) I think I'd start lightly like things like your emotions may be (.) your emotions may be um a lot more um apparent than usual (.) Than you're used to (.) you might be a lot more reactive, but you might go through depression and anxiety and just feel really low. And not be able to put a finger on why. And even when you can get a finger on why, you can't get yourself out of that. And when you find it's happening regularly, it could be part of the symptoms (.) and then the more physical things like cravings and (.) dehydration and so on and so forth. And as for why I wouldn't know how to explain why [whispering] I've never actually been told why our bodies go through that?</t>
    </r>
  </si>
  <si>
    <r>
      <t xml:space="preserve">Gemma: </t>
    </r>
    <r>
      <rPr>
        <sz val="11"/>
        <color theme="1"/>
        <rFont val="Cambria"/>
        <family val="1"/>
      </rPr>
      <t xml:space="preserve">I would just (.) I would definitely just kind of bring it to a personal thing again. Like make it very general. And I'd say that during a period it's very, very common for you to experience a wide range of emotions and you don't have control over that. It will just happen. And sort of feel (.) don't feel bad for it. But know that it's happening. So know that if you're a bit more emotional, if you experience cravings, these things are all normal and you're gonna experience it differently to other people. So you're not gonna experience it how your friends experience it, so don't compare what you feel. And I would drag (.) I would tie it to mental health because I'd be like (.) because you have no control over your emotions. You can get elements of feeling really sad or be happy or crying a lot, but just know that it's because you're going through the cycle. [Last sentence whispered] That's why, I’d say. </t>
    </r>
  </si>
  <si>
    <r>
      <t xml:space="preserve">Helen: </t>
    </r>
    <r>
      <rPr>
        <sz val="11"/>
        <color theme="1"/>
        <rFont val="Cambria"/>
        <family val="1"/>
      </rPr>
      <t>Um, you know PMS (.) this is how I say it at work. You know, PMS is a collection of symptoms that vary from person to person with a period. You know, it could be anything from mild irritability. And weeping all the way to severe cramping, you know, exhaustion. It's just a wide variety of symptoms that kind of vary. But they. But the reason it's PMS is because it always happens right before your period starts in the premenstrual phase.</t>
    </r>
  </si>
  <si>
    <r>
      <t>Kathleen:</t>
    </r>
    <r>
      <rPr>
        <sz val="11"/>
        <color theme="1"/>
        <rFont val="Cambria"/>
        <family val="1"/>
      </rPr>
      <t xml:space="preserve"> I'd just say it’s something (.) but again (.) that some women experience, but not all. Um, I would say (.) um that it's (.) sometimes there's a change in women's bodies and their hormones that might make them feel um particular emotions just before their period happens. </t>
    </r>
  </si>
  <si>
    <r>
      <t xml:space="preserve">Aisha: </t>
    </r>
    <r>
      <rPr>
        <sz val="11"/>
        <color theme="1"/>
        <rFont val="Cambria"/>
        <family val="1"/>
      </rPr>
      <t>Oh my god. I mean, I do kind of do that all the time [laugh] PMS (.) how do I describe it? I start off by asking questions. Or do you feel that this? Do you feel like that etc. and just compare it? And then I go into describing the (.) just yeah. You feel low and you feel a hormone imbalance, you feel like a different person. Yeah, just all the negative [laugh] aspects to it.</t>
    </r>
  </si>
  <si>
    <r>
      <t xml:space="preserve">Mala: </t>
    </r>
    <r>
      <rPr>
        <sz val="11"/>
        <color theme="1"/>
        <rFont val="Cambria"/>
        <family val="1"/>
      </rPr>
      <t>I would do it how my friend did it. So I would say this is the symptoms that you normally get. Do you (.) do you get them? It's a feeling or um (.) sometimes it's a physical thing that you might get prior to your period or sometimes you get after your period as well? So, it depends on the person, what they're going through.</t>
    </r>
  </si>
  <si>
    <r>
      <t xml:space="preserve">Noor: </t>
    </r>
    <r>
      <rPr>
        <sz val="11"/>
        <color theme="1"/>
        <rFont val="Cambria"/>
        <family val="1"/>
      </rPr>
      <t>I'd say it is just before you start your period and you're not your normal self.</t>
    </r>
  </si>
  <si>
    <t>Moderate- severe</t>
  </si>
  <si>
    <t>Shame?</t>
  </si>
  <si>
    <t>Y/N</t>
  </si>
  <si>
    <t>Who?</t>
  </si>
  <si>
    <r>
      <t>Anne:</t>
    </r>
    <r>
      <rPr>
        <sz val="11"/>
        <color theme="1"/>
        <rFont val="Cambria"/>
        <family val="1"/>
      </rPr>
      <t xml:space="preserve"> I would say (.) I mean, I'm now post menopause. Erm, I would say that er (.) when I was having periods, I couldn't tell where I was in my cycle. Get a little bit more irritable with the partner/husband. But I don't feel it ever significantly impacted on my quality of life. So, no, I've been lucky. I haven't had a personal experience, I would say where it (.) it interfered with things. Also, I'm sure you're aware that there tends to be that sort of triad of hormonal conditions; women with PMS tend to be more likely to suffer with perinatal depression and depression around the menopause again, all we think, hormonally related. And you know, luckily I'm just like a normal person. I have my ups and downs, but I wouldn't say that that hit me.</t>
    </r>
  </si>
  <si>
    <t>Self</t>
  </si>
  <si>
    <r>
      <t>Barbara:</t>
    </r>
    <r>
      <rPr>
        <sz val="11"/>
        <color theme="1"/>
        <rFont val="Cambria"/>
        <family val="1"/>
      </rPr>
      <t xml:space="preserve"> Do/ did you identify as someone who gets PMS? NO</t>
    </r>
  </si>
  <si>
    <r>
      <t>Andrew:</t>
    </r>
    <r>
      <rPr>
        <sz val="11"/>
        <color theme="1"/>
        <rFont val="Cambria"/>
        <family val="1"/>
      </rPr>
      <t xml:space="preserve"> No, not the close (.) I wouldn't say that, but I, of course, know a lot of persons also personal contacts that have it (.) but, but not in the closest family no. Or (.) or that again, depends on the definition. If you have a very wide definition realizing that the menses are approaching, then I think the answer would be yes. But if you define it, that's a considerable (.) errr [pause] considerable discomfort. Then the answer will be no.</t>
    </r>
  </si>
  <si>
    <t>Family</t>
  </si>
  <si>
    <r>
      <t>Debbie:</t>
    </r>
    <r>
      <rPr>
        <sz val="11"/>
        <color theme="1"/>
        <rFont val="Cambria"/>
        <family val="1"/>
      </rPr>
      <t xml:space="preserve"> [long pause] No [pause] I identify as someone who (.) I've always identified, as somebody who has [pause] um, menstrual depression. So more like my (.) well, I would say it's like a worsening of a chronic depression, right? So I would say it's like menstrual exacerbation [laugh]. But premenstrually I seem to be fine. So it's very different to what a lot of the patients describe.</t>
    </r>
  </si>
  <si>
    <r>
      <t xml:space="preserve">Fran: </t>
    </r>
    <r>
      <rPr>
        <sz val="11"/>
        <color theme="1"/>
        <rFont val="Cambria"/>
        <family val="1"/>
      </rPr>
      <t xml:space="preserve">Did I have PMS? Is that what you’re asking? Interviewer: Yeah. </t>
    </r>
    <r>
      <rPr>
        <b/>
        <sz val="11"/>
        <color theme="1"/>
        <rFont val="Cambria"/>
        <family val="1"/>
      </rPr>
      <t>Fran:</t>
    </r>
    <r>
      <rPr>
        <sz val="11"/>
        <color theme="1"/>
        <rFont val="Cambria"/>
        <family val="1"/>
      </rPr>
      <t xml:space="preserve"> No, I personally never had PMS.</t>
    </r>
  </si>
  <si>
    <r>
      <t>Celia:</t>
    </r>
    <r>
      <rPr>
        <sz val="11"/>
        <color theme="1"/>
        <rFont val="Cambria"/>
        <family val="1"/>
      </rPr>
      <t xml:space="preserve"> Did I, do I have it or do I? </t>
    </r>
    <r>
      <rPr>
        <b/>
        <sz val="11"/>
        <color theme="1"/>
        <rFont val="Cambria"/>
        <family val="1"/>
      </rPr>
      <t>Interviewer:</t>
    </r>
    <r>
      <rPr>
        <sz val="11"/>
        <color theme="1"/>
        <rFont val="Cambria"/>
        <family val="1"/>
      </rPr>
      <t xml:space="preserve"> Yeah. </t>
    </r>
    <r>
      <rPr>
        <b/>
        <sz val="11"/>
        <color theme="1"/>
        <rFont val="Cambria"/>
        <family val="1"/>
      </rPr>
      <t>Celia:</t>
    </r>
    <r>
      <rPr>
        <sz val="11"/>
        <color theme="1"/>
        <rFont val="Cambria"/>
        <family val="1"/>
      </rPr>
      <t xml:space="preserve"> I personally don't have it. I never had it. No.</t>
    </r>
  </si>
  <si>
    <r>
      <t>Sarah:</t>
    </r>
    <r>
      <rPr>
        <sz val="11"/>
        <color theme="1"/>
        <rFont val="Cambria"/>
        <family val="1"/>
      </rPr>
      <t xml:space="preserve"> Did I have PMS myself? No, I didn't actually. Which is pretty interesting. I also studied menstrual migraine and I didn't have that either, so (.)</t>
    </r>
  </si>
  <si>
    <r>
      <t>Thomas:</t>
    </r>
    <r>
      <rPr>
        <sz val="11"/>
        <color theme="1"/>
        <rFont val="Cambria"/>
        <family val="1"/>
      </rPr>
      <t xml:space="preserve"> No, not really. It was this girl, which was (.) And she, of course, was a bit of a close friend, at least in our family, because she (.) we took her as more or less our, let's say, family member (.) she was quite a lot together with us. But she had a lot of problems. And unfortunately, actually, she made a suicide and um (.) well, it's now a long time ago. And this was also occurring during the premenstrual period. So that was a bit sad.</t>
    </r>
  </si>
  <si>
    <t>Family friend</t>
  </si>
  <si>
    <t>Y</t>
  </si>
  <si>
    <r>
      <t>Susan</t>
    </r>
    <r>
      <rPr>
        <sz val="11"/>
        <color theme="1"/>
        <rFont val="Cambria"/>
        <family val="1"/>
      </rPr>
      <t>: Did I? Yes. I (.) I have (.) I mean, I don't menstruate anymore, thankfully. From about a year ago. And that's a great relief in terms of not having those monthly changes. And so I have always had changes premenstrually and sometimes quite dramatically, um [pause] mainly psychological changes in terms of feeling quite irritable and angry. And sometimes feeling down, so feeling bad about myself. Um (.) But, yeah, I mean, I've never been suicidal around PMS. But I do (.) yes, I have had them, and I think they had (.) definitely having an impact on relationships. I didn't (.) I wasn't aware of it when I was younger and I actually was one of my friends that I lived with (.) I lived in a shared house at Uni. And it was one of my women friends who actually said it to me then. That she thought I had PMS. So I had no awareness of it at the time. But it's yes, I think I would identify as having had quite (.) you know (.) moderate to severe premenstrual change and something that felt wasn't a good thing. But I mostly learned how to cope with it in terms of psychological strategies. I've never taken anything medical (.) biomedical for it; pharmaceuticals for it.</t>
    </r>
  </si>
  <si>
    <r>
      <t>Marta:</t>
    </r>
    <r>
      <rPr>
        <sz val="11"/>
        <color theme="1"/>
        <rFont val="Cambria"/>
        <family val="1"/>
      </rPr>
      <t xml:space="preserve"> Yes [long pause]. That was a very short answer, but I do actually.</t>
    </r>
  </si>
  <si>
    <r>
      <t>Ria:</t>
    </r>
    <r>
      <rPr>
        <sz val="11"/>
        <color theme="1"/>
        <rFont val="Cambria"/>
        <family val="1"/>
      </rPr>
      <t xml:space="preserve"> Definitely. Yeah. Based on the framework that I use; the Four Seasons, I believe that anybody who has a menstrual cycle experiences the season of autumn and what doctors call PMS. So yes [laugh] I do! For example, I'm in my PMS (.) so this is perfect. I'm literally in the PMS autumn season right now. Last night I had some friends over and it was like we were having dinner and so somebody brought up that (.) one of them is a lawyer and they work in H.R. and they were talking about how there is a sexual assault case that they were trying to basically package somebody out of (.) 'cos, they're just like a horrible human and they needed that person to exit. And even just like that small mention, I was just like crying and in tears. And in the (.) in like the patriarchal world that sometimes seen as like, "oh, you're being too sensitive or like, oh, you're like, are you PMSing?" Or even if I'm just like irritable, it's seen as a negative thing. However, I think that because PMS is autumn and it's a time when we can like do a lot of releasing as menstruators that it's important for us to acknowledge that it happens to everybody who menstruates and also try and see it in a more positive way rather than constructing it as like a pathology (.) that's a disease or a sickness in people, because it's (.) it's truly not. Like, of course, we need to support people through that. And it's a really, really hard time. And like hard (.) I (.) for me, it's the hardest season to get through for sure. However, and like acknowledging the more like low vibration, negative emotions and experiences that we probably go through and do go through at that time, however, we can still see it as like part of this natural important process, just like autumn and fall as a natural important process, then maybe we can shift the way that it's talked about or even experienced for people. Yeah. </t>
    </r>
    <r>
      <rPr>
        <b/>
        <sz val="11"/>
        <color theme="1"/>
        <rFont val="Cambria"/>
        <family val="1"/>
      </rPr>
      <t>Interviewer:</t>
    </r>
    <r>
      <rPr>
        <sz val="11"/>
        <color theme="1"/>
        <rFont val="Cambria"/>
        <family val="1"/>
      </rPr>
      <t xml:space="preserve"> Yeah. I mean I've been in this (.) researching this subject for many years and I find that usually that weepiness, premenstrual weepiness, is quite often just empathy, I mean that should really be celebrated because I think that's a lovely human trait. </t>
    </r>
    <r>
      <rPr>
        <b/>
        <sz val="11"/>
        <color theme="1"/>
        <rFont val="Cambria"/>
        <family val="1"/>
      </rPr>
      <t>Ria:</t>
    </r>
    <r>
      <rPr>
        <sz val="11"/>
        <color theme="1"/>
        <rFont val="Cambria"/>
        <family val="1"/>
      </rPr>
      <t xml:space="preserve"> Yeah! </t>
    </r>
    <r>
      <rPr>
        <b/>
        <sz val="11"/>
        <color theme="1"/>
        <rFont val="Cambria"/>
        <family val="1"/>
      </rPr>
      <t>Interviewer:</t>
    </r>
    <r>
      <rPr>
        <sz val="11"/>
        <color theme="1"/>
        <rFont val="Cambria"/>
        <family val="1"/>
      </rPr>
      <t xml:space="preserve"> It's not quite the same as 'sad' tears, you're not kind of necessarily in pain, emotional pain. </t>
    </r>
    <r>
      <rPr>
        <b/>
        <sz val="11"/>
        <color theme="1"/>
        <rFont val="Cambria"/>
        <family val="1"/>
      </rPr>
      <t>Ria:</t>
    </r>
    <r>
      <rPr>
        <sz val="11"/>
        <color theme="1"/>
        <rFont val="Cambria"/>
        <family val="1"/>
      </rPr>
      <t xml:space="preserve"> Yeah. </t>
    </r>
    <r>
      <rPr>
        <b/>
        <sz val="11"/>
        <color theme="1"/>
        <rFont val="Cambria"/>
        <family val="1"/>
      </rPr>
      <t>Interviewer:</t>
    </r>
    <r>
      <rPr>
        <sz val="11"/>
        <color theme="1"/>
        <rFont val="Cambria"/>
        <family val="1"/>
      </rPr>
      <t xml:space="preserve"> It's more that something very moving has happened. </t>
    </r>
    <r>
      <rPr>
        <b/>
        <sz val="11"/>
        <color theme="1"/>
        <rFont val="Cambria"/>
        <family val="1"/>
      </rPr>
      <t>Ria:</t>
    </r>
    <r>
      <rPr>
        <sz val="11"/>
        <color theme="1"/>
        <rFont val="Cambria"/>
        <family val="1"/>
      </rPr>
      <t xml:space="preserve"> Yeah. </t>
    </r>
    <r>
      <rPr>
        <b/>
        <sz val="11"/>
        <color theme="1"/>
        <rFont val="Cambria"/>
        <family val="1"/>
      </rPr>
      <t>Interviewer:</t>
    </r>
    <r>
      <rPr>
        <sz val="11"/>
        <color theme="1"/>
        <rFont val="Cambria"/>
        <family val="1"/>
      </rPr>
      <t xml:space="preserve"> So it might be a bit sad, but it might also be very beautiful. </t>
    </r>
    <r>
      <rPr>
        <b/>
        <sz val="11"/>
        <color theme="1"/>
        <rFont val="Cambria"/>
        <family val="1"/>
      </rPr>
      <t>Ria:</t>
    </r>
    <r>
      <rPr>
        <sz val="11"/>
        <color theme="1"/>
        <rFont val="Cambria"/>
        <family val="1"/>
      </rPr>
      <t xml:space="preserve"> Yeah. That's so true. It's so true. And I love that. And also I feel like trauma is processed through laughter and tears. And so, you know, we can (.) it's great to laugh. I think that's important. And then also, just like how you're saying, like, not all crying. Is because you're like sad or upset. It's because, you know, you're feeling! [Laughter] you're feeling for the world, you're feeling for humanity. We're in (.) we've always been in hard times but these are particularly hard times. From what I gather (.) around the world and what I gather from elders who are like, “what did y'all do?” [Laugh] Like, “what's going on here? This is not good”. So, yeah, and maybe even like as we cycle into the new decade. And think about reorganizing our societies in a way that is in right relation with each other and with the earth that. Can you imagine what it would be like if we used the Four Seasons as a way to like organize government or organize school? A lot of people talk about people missing school on their period and also during the PMS season. Like, what if we were just like, "that's OK. Like, take the time, go chill in your bed, take a nap, have your snacks" rather than being saying like, “oh, this person didn't show up for work or school or isn't being a productive part of our society and therefore leading to pathologize it and turn it into a disease and something that we can fix”. And you can tell just how I am. Like I'm just being very open. I don't usually. I have to be careful about who I obviously say stuff to because I think it's a really sensitive topic still and we're still maybe in the shifting phases, we're cycling into a new era of menstrual health activism and discourse. So, yeah. Not push it like not pushing people too far, but starting those conversations. So in our everyday life, how can we support PMS and see us (.) see it as this season? Then how could we even think about it for the long term and how we organize ourselves?</t>
    </r>
  </si>
  <si>
    <t>Self/others</t>
  </si>
  <si>
    <t>Severity of PMS described</t>
  </si>
  <si>
    <r>
      <t>John</t>
    </r>
    <r>
      <rPr>
        <sz val="11"/>
        <color theme="1"/>
        <rFont val="Cambria"/>
        <family val="1"/>
      </rPr>
      <t xml:space="preserve">: No, not that I know of (.). </t>
    </r>
    <r>
      <rPr>
        <b/>
        <sz val="11"/>
        <color theme="1"/>
        <rFont val="Cambria"/>
        <family val="1"/>
      </rPr>
      <t>Interviewer:</t>
    </r>
    <r>
      <rPr>
        <sz val="11"/>
        <color theme="1"/>
        <rFont val="Cambria"/>
        <family val="1"/>
      </rPr>
      <t xml:space="preserve"> Right. So again, in your understanding um (.) Oh sorry, I've missed one [question]. Can you remember how you first came to know about PMS? Was it before medical training or was it during your training?</t>
    </r>
    <r>
      <rPr>
        <b/>
        <sz val="11"/>
        <color theme="1"/>
        <rFont val="Cambria"/>
        <family val="1"/>
      </rPr>
      <t xml:space="preserve"> John</t>
    </r>
    <r>
      <rPr>
        <sz val="11"/>
        <color theme="1"/>
        <rFont val="Cambria"/>
        <family val="1"/>
      </rPr>
      <t xml:space="preserve">: It would have been before medical training [pause] yeah. </t>
    </r>
    <r>
      <rPr>
        <b/>
        <sz val="11"/>
        <color theme="1"/>
        <rFont val="Cambria"/>
        <family val="1"/>
      </rPr>
      <t>Interviewer:</t>
    </r>
    <r>
      <rPr>
        <sz val="11"/>
        <color theme="1"/>
        <rFont val="Cambria"/>
        <family val="1"/>
      </rPr>
      <t xml:space="preserve"> So as a teenager? </t>
    </r>
    <r>
      <rPr>
        <b/>
        <sz val="11"/>
        <color theme="1"/>
        <rFont val="Cambria"/>
        <family val="1"/>
      </rPr>
      <t>John:</t>
    </r>
    <r>
      <rPr>
        <sz val="11"/>
        <color theme="1"/>
        <rFont val="Cambria"/>
        <family val="1"/>
      </rPr>
      <t xml:space="preserve"> Um [pause] I think probably in the context of a (.) oh I'm thinking about how personal to get now! [Quietly] I'll (.) I'll say it as I recall it. I recall my father telling me sometimes when my mother was a bit moody that it was her 'time of the month'. And that some women get moody at that time, and that's what's going on. So that would probably have occurred in the context of being snapped at or something. Um, having said that, I would not categorize my mother as having PMS of that severity. Just thinking about that is contradicting what I've just said about family members. But that's probably when (.) that would be my first recollection of that being mentioned.</t>
    </r>
  </si>
  <si>
    <t>Mother</t>
  </si>
  <si>
    <r>
      <t>Laura:</t>
    </r>
    <r>
      <rPr>
        <sz val="11"/>
        <color theme="1"/>
        <rFont val="Cambria"/>
        <family val="1"/>
      </rPr>
      <t xml:space="preserve"> I think when I was younger, I (.) I definitely (.) I certainly had bloating. And then I realized I was eating a lot of potato chips and salt when it was premenstrual. But I think I also (.) I think I would (.) I would get annoyed very easily. So I think I had a little bit of the irritability.</t>
    </r>
  </si>
  <si>
    <t>Partner/ self</t>
  </si>
  <si>
    <r>
      <t>Zoe:</t>
    </r>
    <r>
      <rPr>
        <sz val="11"/>
        <color theme="1"/>
        <rFont val="Cambria"/>
        <family val="1"/>
      </rPr>
      <t xml:space="preserve"> Er, No. No. I know lots of people who (.) who do and my partner experiences um quite severe PMS. For me, I get clumsy and (.) but I'm clumsy (.) most of the time anyway. So [laugh] (.) but generally, no. I (.) I (.) I was quite fortunate not to experience um (.) PMS. I experienced a lot of menstrual pain and menstrual distress, but not PMS, no.</t>
    </r>
  </si>
  <si>
    <r>
      <t>Geraldine:</t>
    </r>
    <r>
      <rPr>
        <sz val="11"/>
        <color theme="1"/>
        <rFont val="Cambria"/>
        <family val="1"/>
      </rPr>
      <t xml:space="preserve"> Er, No [laugh]. No, no. Of course, you know, that's not to say that I never had breast sensitivity. Or acne or something like that before my period. But I never had anything that I would categorize as PMS based on any definition or measure that I've ever seen.</t>
    </r>
  </si>
  <si>
    <r>
      <t>Chris:</t>
    </r>
    <r>
      <rPr>
        <sz val="11"/>
        <color theme="1"/>
        <rFont val="Cambria"/>
        <family val="1"/>
      </rPr>
      <t xml:space="preserve"> I bet you my mother did. Except that we didn't know what PMS was and maybe my daughter, don't know? </t>
    </r>
    <r>
      <rPr>
        <b/>
        <sz val="11"/>
        <color theme="1"/>
        <rFont val="Cambria"/>
        <family val="1"/>
      </rPr>
      <t>Interviewer:</t>
    </r>
    <r>
      <rPr>
        <sz val="11"/>
        <color theme="1"/>
        <rFont val="Cambria"/>
        <family val="1"/>
      </rPr>
      <t xml:space="preserve"> So is that just sort of with hindsight? </t>
    </r>
    <r>
      <rPr>
        <b/>
        <sz val="11"/>
        <color theme="1"/>
        <rFont val="Cambria"/>
        <family val="1"/>
      </rPr>
      <t>Chris:</t>
    </r>
    <r>
      <rPr>
        <sz val="11"/>
        <color theme="1"/>
        <rFont val="Cambria"/>
        <family val="1"/>
      </rPr>
      <t xml:space="preserve"> With hindsight, with my mother, yes 'cos she varied in her [pause] mood and I'd be extremely surprised if it wasn't PMS.</t>
    </r>
  </si>
  <si>
    <t>Mother/ daughter</t>
  </si>
  <si>
    <r>
      <t>Jo:</t>
    </r>
    <r>
      <rPr>
        <sz val="11"/>
        <color theme="1"/>
        <rFont val="Cambria"/>
        <family val="1"/>
      </rPr>
      <t xml:space="preserve"> Did I identify as someone? No. </t>
    </r>
    <r>
      <rPr>
        <b/>
        <sz val="11"/>
        <color theme="1"/>
        <rFont val="Cambria"/>
        <family val="1"/>
      </rPr>
      <t>Interviewer:</t>
    </r>
    <r>
      <rPr>
        <sz val="11"/>
        <color theme="1"/>
        <rFont val="Cambria"/>
        <family val="1"/>
      </rPr>
      <t xml:space="preserve"> Or any members of your close family or friends? Was it something you had some experience with? </t>
    </r>
    <r>
      <rPr>
        <b/>
        <sz val="11"/>
        <color theme="1"/>
        <rFont val="Cambria"/>
        <family val="1"/>
      </rPr>
      <t>Jo</t>
    </r>
    <r>
      <rPr>
        <sz val="11"/>
        <color theme="1"/>
        <rFont val="Cambria"/>
        <family val="1"/>
      </rPr>
      <t>: Not at all. And I think in a way that sometimes um, has a negative influence on how you would accept that diagnosis. D'you know what I mean? I think sometimes people are very much like "because I don't have it and I'm a woman and I've got a cycle, then it doesn't exist". But (.) I think that this study was really (.) what has been really influential (.) because the patient population that we saw, were just (.) you know, they were incredible, really. And (.) um, we've probably seen the whole range of (.) probably severe end of the spectrum, but [inhale] not so much me but the study nurse spoke to (.) I think she spoke to a thousand women and she's spoken to every (.) every type of woman with PMS. And I think following on from that study, I have um had lots of contact with women. So, you know, again, I can see how catastrophic that can be on somebody's function. And it affects (.) affects family function as well, then… I did wonder whether [name of colleague] who was our research nurse had had it (.) because she was so amazing. I mean, well be (.) beyond anything you'd have expected (.) but, I didn't ask her [laugh]. I just didn't.</t>
    </r>
  </si>
  <si>
    <t>Self/ colleague</t>
  </si>
  <si>
    <t>Mood/ mix?</t>
  </si>
  <si>
    <r>
      <t>Ria 2:</t>
    </r>
    <r>
      <rPr>
        <sz val="11"/>
        <color theme="1"/>
        <rFont val="Cambria"/>
        <family val="1"/>
      </rPr>
      <t xml:space="preserve"> Yes, I think I mentioned this before, which is that everybody with a menstrual cycle [laugh] experiences the autumn season PMS. It's just a fact of the menstrual cycle. And I would say even I'd be curious to see that in people who don't identify as menstruators, because we seem to have this idea of sex being binary, like you either have a menstrual cycle or you don't. And I actually think that we're actually all like on a normal distribution. So there might even be people who identify as male because males also have oestrogen and progesterone, just like quote unquote, 'females' have testosterone, that they might experience it in relation to the lunar cycle. So during the (.) waning moon phase. So after full moon going into New Moon, I'd be curious to know if (.) if, you know, I magically got a bunch of funding to do a project to do a project about PMS in people who identify as male and see if they also experience similar accounts of what we as menstruators talk about when we say PMS and the autumn season.</t>
    </r>
  </si>
  <si>
    <r>
      <t>Alice:</t>
    </r>
    <r>
      <rPr>
        <sz val="11"/>
        <color theme="1"/>
        <rFont val="Cambria"/>
        <family val="1"/>
      </rPr>
      <t xml:space="preserve"> I don't say that I experience that or use that because my experience of that term is… I think it’s used really in a sexist way (.) I think people who just don't really know what PMS even is. In fact, our society doesn’t know what is. But it's been like stereotyped almost as ‘oh it’s just a woman who's moody because she's about to bleed or she's bleeding or she's on her period and she’s got PMS'. And I find that quite insulting. And I also think everybody is different and everyone experiences these things differently. You're interviewing me (.) but if you interview 10 women sitting at a bus stop who are or who are an age when they're having their periods, they will all have different experiences. And so no I don't say that I experience that (.) I'm just a woman who releases an egg every 28 days though I didn't even (.) I didn't even know it was every 28 days until we started trying for a baby. Another gap in my knowledge, people don't even talk about looking at that or tracking any of that, what any of that means or what secretions are (.) they don't know because they're only taught one thing, two things. So, no, I don't (.) I don't have experience because I feel that that's very negative.</t>
    </r>
  </si>
  <si>
    <r>
      <t>Beth:</t>
    </r>
    <r>
      <rPr>
        <sz val="11"/>
        <color theme="1"/>
        <rFont val="Cambria"/>
        <family val="1"/>
      </rPr>
      <t xml:space="preserve"> Yes… Erm (.) because I wouldn't previously have identified (.) if you'd sort of talked to me, in my twenty's/ very early thirties, I would probably have said, no, I don't get PMS. I might get very, very slightly more irritable before a period, but not to the extent that it would have any effect on my life, but from my mid-thirties onwards, I would definitely say I've had PMS because I've noticed a definite pattern in several symptoms. Occurring in the week before my period. Every month consistently. Plus also some occurring around the time of ovulation. And I would put that down to my menstrual cycle. Yeah.</t>
    </r>
  </si>
  <si>
    <r>
      <t>Dani:</t>
    </r>
    <r>
      <rPr>
        <sz val="11"/>
        <color theme="1"/>
        <rFont val="Cambria"/>
        <family val="1"/>
      </rPr>
      <t xml:space="preserve"> I mean. Yeah. [Pause] Definitely. Sorry [eating toast audibly] Hang on, let me take the mike down. Yeah, I definitely yeah, I definitely get PMS. [Other questions (e.g. p3, P4, P5 reveal mix of symptoms]</t>
    </r>
  </si>
  <si>
    <r>
      <t>Faith:</t>
    </r>
    <r>
      <rPr>
        <sz val="11"/>
        <color theme="1"/>
        <rFont val="Cambria"/>
        <family val="1"/>
      </rPr>
      <t xml:space="preserve"> Yes, definitely… The cravings, the dehydration and the emotional aspects and (.) just the things that (.) I don't have patience for. I'm normally quite patient, but just not having the patience where (.) kind of (.) I'll reflect and I'll be like "Faith you really don't have to be angry like that" but it's after the fact and it really frustrates me 'cos it's like (.) I don't want to be so reactive to these sort of things, so knowing that I'm behaving in a way which isn't normal to me. [Other questions e.g. P3, P4, P5 reveal level of severity varies per symptom described]</t>
    </r>
  </si>
  <si>
    <r>
      <t>Gemma:</t>
    </r>
    <r>
      <rPr>
        <sz val="11"/>
        <color theme="1"/>
        <rFont val="Cambria"/>
        <family val="1"/>
      </rPr>
      <t xml:space="preserve"> Yeah, definitely the emotions. Eatin' a lot (.) I put on weight (.) significant, which is so crazy, I've put on like 5, one period I've put on 7 pounds. Just going on. Yeah. And it would drop [clicks fingers] almost instantly thereafter. Which is so weird. Um, I think that's a big one. And I can see it it's so strange. As I have (.) I don't know what it is? Like I'm carrying something and when I go to toilet (.) don't know. And again, I know it's TMI I tell you, I go toilet like proper. It's crazy (.) like (.) for an hour, I'll just be on the toilet, so I think that that's (.) that's so weird [laugh] I find it so strange. And then after obviously that (.) I think that carries weight? And then I'll be fine.</t>
    </r>
  </si>
  <si>
    <r>
      <t>Kathleen:</t>
    </r>
    <r>
      <rPr>
        <sz val="11"/>
        <color theme="1"/>
        <rFont val="Cambria"/>
        <family val="1"/>
      </rPr>
      <t xml:space="preserve"> Um [long pause] until quite recently, I would've said no. But as said, the last few years (.) basically, I feel like um my mood changes slightly. Yeah. [P16 reveals shame regarding emotional changes]</t>
    </r>
  </si>
  <si>
    <r>
      <t>Aisha:</t>
    </r>
    <r>
      <rPr>
        <sz val="11"/>
        <color theme="1"/>
        <rFont val="Cambria"/>
        <family val="1"/>
      </rPr>
      <t xml:space="preserve"> Definitely, yeah [long pause]. [Other questions reveal mix of symptoms e.g. P3, P4 and P5]</t>
    </r>
  </si>
  <si>
    <r>
      <t>Mala:</t>
    </r>
    <r>
      <rPr>
        <sz val="11"/>
        <color theme="1"/>
        <rFont val="Cambria"/>
        <family val="1"/>
      </rPr>
      <t xml:space="preserve"> I do… Because my mood (.) I'm normal throughout the week and one week before, my period is meant to start. My (.) I am a totally different person. Like I feel like everybody needs to walk on eggshells around me and I feel it (.) I feel it, too. And that's how I know that I'm going to start my period because my (.) my hormones are playing up. And when I do start my period, I'm normal again. So I know that I PMS prior to it… Before when (.) before (.) before I understood what PMS was (.) and I looked into it, I just thought, ‘Oh, I'm going to be starting my Period soon. That's probably why I'm acting like that’. And then I was curious as to why I was acting like that, because it wasn't normal for me to be just really angry. And next minute I'm happy. And I'm trying to make myself (.) make myself understand. I shouldn't be acting like that. It like a continuous battle in my brain. Um, and then when I did look into it, I realized that, OK, that's my PMS and now henceforth, when I'm when (.) I am when it's one week before and I'm feeling hungry all the time or cravings, or emotional I know I'm PMSing. So I think is a good way (.) it's good only because when I do (.) when I do feel it and I know that I'm PMSing I know how to regulate (.) I'm trying to regulate my emotions (.) Like "Mala, you're PMSing! So you need to calm down”. It's a good way of me regulating my emotions. [Other questions reveal level of severity as mild-moderate changes e.g. P3, P4, and P5]</t>
    </r>
  </si>
  <si>
    <r>
      <t xml:space="preserve">Noor: </t>
    </r>
    <r>
      <rPr>
        <sz val="11"/>
        <color theme="1"/>
        <rFont val="Cambria"/>
        <family val="1"/>
      </rPr>
      <t>I do… I think it's (.) so that because of the mood swings. I would put that under PMS, but I don't know if it actually is? …I think when you are not your normal self and it's just before your period and you know it's related to your period then. Personally, for me, that's PMS because that's something that's not in your usual behaviour. [Other questions reveal level of severity as mild-moderate changes e.g. P3, P4, and P5]</t>
    </r>
  </si>
  <si>
    <t>Paradigm</t>
  </si>
  <si>
    <t>Specifics</t>
  </si>
  <si>
    <t>Metaphor/ Analogy</t>
  </si>
  <si>
    <t>Bio?</t>
  </si>
  <si>
    <t>Psycho?</t>
  </si>
  <si>
    <t>Social?</t>
  </si>
  <si>
    <r>
      <t>Anne:</t>
    </r>
    <r>
      <rPr>
        <sz val="11"/>
        <color theme="1"/>
        <rFont val="Cambria"/>
        <family val="1"/>
      </rPr>
      <t xml:space="preserve"> [Pause] I think it's best to split that down into the (.) er (.) the physiological and then the social and the psychological. So in a particular woman, there will be a complex interaction of those factors that then lead to how she experiences pre-menstrual symptoms. So we'll take those each in turn. Physiological: So lots of work has been done around whether it erm, you know, particular hormones or chemicals contribute. And my understanding at this present time is that there is likely to be a genetic component, which, you know, research is going on about that (.) that is not due to a particular deficiency of a hormone. But put simply, there are variations on this. But put simply, what happens is that there are cyclical changes in the normal menstrual cycle (.) when ovulation occurs. The hormone changes change again. And there are (.) there are sort of feedback pathways up to the brain (.)? And when those hormone changes happen in susceptible women and this possibly is where the genetic thing comes in [laugh] that affects neurotransmitters in the brain. So things like your serotonin, your GABA. And that it is those (.) chemical changes, which can affect a woman's mental and physical health. I think it's more complex than that. I think the physical changes, those are linked in with er adrenal function. So it's there. That's where it becomes quite complex. Erm, I mean, that sort of explains. What's the name of the new drug that has come out, they're researching? Erm, I'll remember it in a minute. But that (.) that is a sort of they're looking at a drug that you inject in the luteal part of the cycle. And that, I think affects GABA metabolism. So looking at (.) so that's an overview of the physiological. Erm, social: This is where, you know, our social situation effects or psychological health, such as, you know how stable we are in terms of our home, our work, our family. Erm, what's going on at work? So any stress is going to lower the threshold for symptoms to be experienced and then psychological: So (.) if (.) if somebody has (.) a woman has (.) er (.) perhaps a predisposition because of her personality (.) or some underlying psychological condition, then perhaps she's more likely to experience premenstrual symptoms. And, you know, that brings me on to the group of women who get the premenstrual exacerbation where they have an underlying psychological or physical problem, but then it does get definitely worse. And that, you know, that's (.) er (.) I'll bring it up now. But you're probably going to talk about it. That's why it's just so important in these women to track their symptoms. It can give you </t>
    </r>
    <r>
      <rPr>
        <u/>
        <sz val="11"/>
        <color theme="1"/>
        <rFont val="Cambria"/>
        <family val="1"/>
      </rPr>
      <t>so</t>
    </r>
    <r>
      <rPr>
        <sz val="11"/>
        <color theme="1"/>
        <rFont val="Cambria"/>
        <family val="1"/>
      </rPr>
      <t xml:space="preserve"> much information about what is actually happening. And, erm, you know, I have had women who really come and they really feel that they've got PMDD or PMS (.) and if they track the symptoms over two (.) two months, there's just no correlation to the bleeding at all! And you just think that but that is actually quite (.) very useful because to actually see it (.) visually that that's not happening can actually be helpful for them. And also can guide your treatment about what would be the best management for them.</t>
    </r>
  </si>
  <si>
    <t>Hormones, genetics, personality</t>
  </si>
  <si>
    <r>
      <t>Barbara:</t>
    </r>
    <r>
      <rPr>
        <sz val="11"/>
        <color theme="1"/>
        <rFont val="Cambria"/>
        <family val="1"/>
      </rPr>
      <t xml:space="preserve"> The etiology [sic] remains unclear.  It is hypothesized that the biochemical changes of PMS involve central nervous system-mediated interactions of the reproductive steroids with neurotransmitters. Hormone levels alone are NOT the cause.</t>
    </r>
  </si>
  <si>
    <t>Hormones</t>
  </si>
  <si>
    <r>
      <t>Andrew:</t>
    </r>
    <r>
      <rPr>
        <sz val="11"/>
        <color theme="1"/>
        <rFont val="Cambria"/>
        <family val="1"/>
      </rPr>
      <t xml:space="preserve"> Firstly, I think there is a biological explanation, and that is, of course, also discussed this in terms of various socio-demographic aspects, socio-economic aspects and so on and so forth. I personally believe it mainly that it's a biological course that is related to the hormonal variation in the blood and supporting. This is, for example, first that if women (.) that they are unaware of the fact that a certain cycle has been an anovulatory which happens now and then, then they have no symptoms. That is in spite of the fact that they don't know that this will be anovulatory cycle. So that is one (.) one (.) one argument. Another argument is that if you take away the (.) the sex steroids, with drugs or another way, then the symptoms disappear. If you give back to these women the hormones, then you can elicit the symptoms. So (.) so I (.) I think, A, that the sex steroid fluctuations are the trigger for these symptoms. B, I don't think that women with PMS or P M.D.s differ or PMDD differ from (.) from other women in respect to levels of these hormones. But I think they have a somewhat enhanced sensitivity to these hormones. Finally, I don't think that this is a pathophysiological condition. I think it's a physiological condition that is probably normally distributed. I think it has some (.) the rudiment here is probably the oestrus cyclicity that you see also in various other species in terms of sexual behaviour and other stuff that is a behaviour change associated with the oestrus cycle. I think that this is a reminiscence of that in other species. I would guess I don't think it's then pathophysiological. I think you could have a normal distribution curve that most women have some mild symptoms, some are totally devoid of symptoms. Some have severe symptoms.</t>
    </r>
  </si>
  <si>
    <t>Hormone sensitivity plus social context</t>
  </si>
  <si>
    <t>Oestrus in other mammals, normal curve, no underlying pathology</t>
  </si>
  <si>
    <r>
      <t>Debbie:</t>
    </r>
    <r>
      <rPr>
        <sz val="11"/>
        <color theme="1"/>
        <rFont val="Cambria"/>
        <family val="1"/>
      </rPr>
      <t xml:space="preserve"> Oh, this is so loaded for me [covers face] I think there's like 18 different pathways, you know, and we're trying to suss that out. And I think it's likely that it's not the same for everyone. I don't want to go into the weeds too much. I think so. Again, I know that we're going to talk about PMDD later, but (.) Yeah, that's kind of the only thing I can really talk about… I don't (.) It's not clear to me whether the mechanisms of these really mild symptoms are like the same, but just a matter of degree or if it's like totally different. But just assuming that it's sort of the same, but a matter of degree [laugh] or frequency or whatever for PMDD. There's a variety of insights that we have from experiments. One is that in people with severe PMS, let's say that is impairing. We know (.) and that it has an emotional component. We know that the (.) um, so the GABA system in the brain is a system of neurotransmitters that's responsible for sort of slowing down brain activity and inhibition of things (.) it has a very calming effect. Usually when you activate it, alcohol works on this system, benzodiazepines work on this system, and it happens that the metabolites of progesterone also work on this system. And in (.) and in most women, they have sort of the same effect as would, alcohol or benzodiazepines. They're calming. They (.) they sort of make you a little bit sleepy [laugh] and slower, right? They're not activating. But in PMDD. The group of molecules that make up the GABA-A receptor where the metabolites fit (.) fit in [physical gesture to show physical fitting]. There's a difference in gene expression where the wrong (.) sort of the wrong subunits are. So it's like if they put together this receptor sort of in the wrong way with the wrong units [laugh] and then because of that it's not acting in a calming way anymore. When those progesterone metabolites hit it, instead, it's agitation, irritability, um, mood swings [laugh]. You know, it's sort of really having this opposite effect where now it's decreasing the ability of that calming system to really work. So (.) so that is something that we understand to be the cause of this. Something sort of more conceptual (.) thing we talk about and that we've found, which is that people with severe PMS/ PMDD, are abnormally sensitive to normal hormone changes. So we've tried in this literature over and over again in biomedical studies to (.) to identify hormone imbalances and with (.) we just don't see them and they seem to be normal. So then we've done studies where we just shut the whole system down and we've put a medical menopause in place with a GNRH agonist and then add back oestrogen or progesterone or both. And for about a month, we see symptoms come back in women with PMS / PMDD, but not in controls who don't have that. But then after about a month, if you keep the oestrogen or progesterone or both stable, then the symptoms go away. So it seems to be really (.) er, and the sort of going back to that underlying GABA-A receptor system. It takes about a month, we think, for those sub units to sort of reset themselves after this acute change in hormones. So that's why you get this surge in hormones in the early luteal phase, you get increase in these sort of bad sub units of this receptor. You get these agitating bad effects for you, maybe, two weeks, three weeks, and then you know, and then it sort of wears off as the system breaks itself. I (.) I think what we believe is that as a field at the moment is that normal women have maybe a few of those changes in the early luteal phase, but their system corrects very quickly. And so they have more what we call GABA-A receptor plasticity, whereas women with PMDD for some reason don't. And it's just not (.) it's very, very slow to adapt to the change. So I think that's sort of the best (.) reason I can give, there's also implications of the serotonin system, which are somewhat related, but that's not my area of expertise [laugh]. So I think it's biological. We also know that stress worsens PMDD. I don't think that it causes it, but it certainly plays a role in making symptoms worse and harder, you know. Worse. You could take it from sort of moderate to severe, if you will. Erm, [pause] Yeah, sorry that was long. That's (.) that's my understanding.</t>
    </r>
  </si>
  <si>
    <t>Alcohol/ sedative drug use and paradoxical effect, key in lock</t>
  </si>
  <si>
    <r>
      <t>Celia:</t>
    </r>
    <r>
      <rPr>
        <sz val="11"/>
        <color theme="1"/>
        <rFont val="Cambria"/>
        <family val="1"/>
      </rPr>
      <t xml:space="preserve"> Ha! [Laugh] good question [laughter]. I think that we (.) what we (.) the general concept is that there's a triggering event somewhere based on the rise and fall of sex, steroids with mid-cycle (.) it could start with the pre-ovulatory progesterone blip that occurs. It could be then with the onset of product (.) production of progesterone or other neuro-steroids from the ovary and brain at mid cycle. Having said that [pause] and then changes (.) as far as the research goes, changes in GABA receptor configuration and serotonin (.) serotonergic function. Having said that, there's always a conundrum with women who are taking oral contraceptive pills, for example, who have symptoms that look very much like PMS / PMDD in timing as well. But their hormones are not focussed (.) er not fluctuating and the symptoms don't wait to occur until you stop the active pill and are on that placebo week, they can even start during the active pill. Um (.) and then, of course, the (.) the biochemical changes which are postulated from either models or animal models don't really (.) um we can't combine this with the brain imaging findings because isn't really a Rosetta Stone to translate. We may know that there are some changes in the medial lateral frontal cortex, but we don't know what that means for neurochemistry.</t>
    </r>
  </si>
  <si>
    <t>Rosetta stone- lack of translation between measureable factors and hypothesis</t>
  </si>
  <si>
    <r>
      <t>Sarah:</t>
    </r>
    <r>
      <rPr>
        <sz val="11"/>
        <color theme="1"/>
        <rFont val="Cambria"/>
        <family val="1"/>
      </rPr>
      <t xml:space="preserve"> Well, it's definitely linked to the cyclical changes of menstrual cycles. If we don't have a cycle. You won't get it. So all the women that we saw who identified as having significant symptoms. And some of them, you know, we were able to see who did or didn't because we had their daily rating chart of course. Um but when we asked some other questions like did it happen? What happened when you were pregnant? Symptoms didn't occur! They usually felt terrific over pregnancy. It didn't happen when they were breastfeeding because of menstrual, you know, the cycle is suppressed. It doesn't happen after menopause. It doesn't happen before menarche, it's linked to the menstrual cycle. So it's (.) it is related to the effect that the hormones of the menstrual cycle have on neurotransmitters. And some women are very sensitive to this. And that probably effects their genotype, and there are twin studies demonstrating you know that there is some (.) you know, that's a crude way of demonstrating genetic links, but it does demonstrate that. And then there are, you know, there are other factors that also could make it worse. You know, stress makes it a lot worse so if you get anxious about it it's gonna get worse or some other stress in your life (.) is gonna make it worse.</t>
    </r>
  </si>
  <si>
    <t>Female sex steroid changes- sensitivity not deficiency, via neurotransmitters, plus genetic susceptibility, and adrenal function for physical symptoms</t>
  </si>
  <si>
    <t>Female sex steroids changes not deficiency/ surplus, via neurotransmitters</t>
  </si>
  <si>
    <t>Female sex hormone changes - sensitivity not surplus/ deficiency- specifically those associated with ovulation, plus social stressors.</t>
  </si>
  <si>
    <t>Female sex steroid changes plus genetic difference results in paradoxical effect- this can be exacerbated but not caused by external stressors</t>
  </si>
  <si>
    <t>Female sex steroid or other cyclical changes in neurotransmitters act as trigger on GAB-receptors or serotonin pathways.  Reaction of some individuals on contraceptive medication confounds this hypothesis.</t>
  </si>
  <si>
    <t>Hormones, genetics, stress</t>
  </si>
  <si>
    <t>Female sex hormone changes, plus genetic susceptibility- stress as worsening factor- not cause</t>
  </si>
  <si>
    <t>Pregnancy, menopause, breastfeeding as proof of hypothesis</t>
  </si>
  <si>
    <t>Y (worsen only)</t>
  </si>
  <si>
    <t>Hormones, genetic/ paradoxical reaction</t>
  </si>
  <si>
    <t>Ovarian hormone (allopregnanolone) triggering paradoxical effect in some individuals</t>
  </si>
  <si>
    <t>Alcohol/ sedative drug use and paradoxical effect</t>
  </si>
  <si>
    <r>
      <t>Thomas:</t>
    </r>
    <r>
      <rPr>
        <sz val="11"/>
        <color theme="1"/>
        <rFont val="Cambria"/>
        <family val="1"/>
      </rPr>
      <t xml:space="preserve"> Well, at least the mental symptoms are quite well defined as (.) as being caused and now I'm talking about the (.) let's say the pure version, which is different from the one that is an aggravation or an exacerbation of other types of disorder. And in this situation, my (.) my understanding of (.) that's that is a result of our research is that there is a compound that comes from the corpus luteum of the ovary, which is (.) it's active in the brain. It's a very important one with, er (.) it's more potent than benzodiazepines and more potent than barbiturates (.) and it can be used as anaesthetic. So that is (.) actually disorders, where people who are falling into coma due to this and we are investigating a condition called hepatic encephalopathy which is a coma, coma-like disorder or a coma (.) it induces a coma, in fact. And now we know that in (.) in certain individuals are actually reacting negatively on this compound, which in some having its effects similar to benzodiazepines. And also similar to alcohol, so they are they are working on the same receptor, which is the GABA-A receptor. And uh (.) we know that in certain situations and especially in certain individuals, they react paradoxically. And this can also be seen in (.) in anaesthesia, where you give small doses. If you give a small dose (.) benzodiazepine, to (.) to (.) for instance, children, which is a common situation, some of them actually go berserk. Totally become wild and (.) and that is the same type of reaction… It's called Allopregnanolone… Er, about 10 percent, of the cycles and it becomes more (.) if you are older (.) woman in the (.) in the premenopausal period; it could be even up to half the number of cycles are anovulatory. And we have followed women with PMDD with daily ratings. And in these cases, we had eight patients who had one cycle which was ovulatory and one cycle which was anovulatory and in the ovulatory cycle. They had these typical patterns. Of (.) of the negative mood changes during the premenstrual period while in the anovulatory cycles, these symptoms were flat. Nothing happened and the same occurs. If you induce anovulatory, anovulation with er, for instance, with a compound called GNRH Agonist. So that's (.) Several studies have been made by several groups, including our group, where we have given GNRH agonist in a placebo controlled study to patients with PMDD or (.) or PMS, severe PMS. And um they (.) the symptoms disappeared in cycles, and that is a clear cut indication that something coming is coming from the corpus luteum or the ovary, which are provoking these kinds of symptoms. And (.) er to see whether actually that was progesterone or a progesterone metabolite, which was the (.) the provoking factor. We asked post-menopausal women (.) who wanted the HRT to take Oestrogen plus a progesterone pessary or a progesterone oral, micronised progesterone. To see actually what happened with the symptoms and at the same time they did (.) they did daily ratings and we could then induce a similar pattern as we see in (.) in (.) in the PMDD or PMS with menstrual cycle-linked mood changes [pause] and that's (.) is the (.) that is the classical way that endocrine disorders has been being sort of diagnosed or (.) or the parthenogenesis of these disorders has been evolved or discovered. It was the way, for instance, diabetes was (.) was discovered and thyroids, thyroid disorders was discovered and so on. So we are quite confident to say that this is a condition. The cyclicity is a condition which is caused by something which is coming from the corpus luteum and (.) we are quite convinced now that this something is this GABA-A receptor active compound, which is very potent.</t>
    </r>
  </si>
  <si>
    <r>
      <t>Susan:</t>
    </r>
    <r>
      <rPr>
        <sz val="11"/>
        <color theme="1"/>
        <rFont val="Cambria"/>
        <family val="1"/>
      </rPr>
      <t xml:space="preserve"> I would take (.) what some might call a biopsychosocial approach, or I call a material, discursive intrapsychic approach. And I would say that there is [pause] something happening in the body. We know that there are hormonal changes across the menstrual cycle. We know there are potentially (.) there are changes in autonomic arousal. That's one of the things I did in my own PhD. I looked at um changes in autonomic arousal across the cycle and there may also be changes in neurotransmitters [pause]. Um, we don't know exactly. That [pause] those hormonal changes can lead to, or can be associated with, changes in how a woman experiences her body. So feelings of (.) um, breast tenderness, or swelling, of tightness of (.) um in terms of emotional reactivity, feeling more reactive, feeling more vulnerable. A sense of change in terms of how you feel within yourself, which is often described as mood. Now, that might seem like a really reductionist (.) you know, answer to you. But I would also say that how we then experience those changes is influenced by the cultural context in which we live. As I've already said (.) so in the West we have an expectation of stable mood, particularly for women and being in control of our bodies and our moods all of the time, particularly for women. And so if I am a woman who is experiencing you know, a slight change in how I am this week, as opposed to how I was last week, that can lead to me feeling out of control of myself, which is how women report PMS. You know, that (.) is in a sense what PMS is, because I shouldn't be like that, because I've got this sense of a stable me. That's always nice and perfect and kind and good and always in control of myself (.) and feeling happy. So that can then lead to me feeling bad about myself. It can lead to me um, looking for a biomedical explanation because that's what's given to me in our culture as why I'm feeling like this (.) it's to do with my hormones, which are bad, you know, that are causing a problem for me. Um, (.) and that can then lead to me to feel completely distressed. And to have PMS. Whereas you could take a different explanation, you could say, um for example, if you take a more Buddhist explanation or more Eastern explanation of change, you could say change is accepted. Change is part of life. We're not going to feel the same. Every day, every month, every year, every moment. And in fact, if you take a mindfulness practice and you're actually looking at change, you can actually see there are change (.) changes happening to you over </t>
    </r>
    <r>
      <rPr>
        <u/>
        <sz val="11"/>
        <color theme="1"/>
        <rFont val="Cambria"/>
        <family val="1"/>
      </rPr>
      <t>seconds</t>
    </r>
    <r>
      <rPr>
        <sz val="11"/>
        <color theme="1"/>
        <rFont val="Cambria"/>
        <family val="1"/>
      </rPr>
      <t xml:space="preserve">! Never mind (.) over minutes, over hours, over days. And so the notion that change is part of life. And so actually having a change over the menstrual cycle, which you can predict that you might feel slightly differently, could be seen as a really positive thing, because, you can know, when you've going to feel a bit ratty with your partner or not feel great in your body, say you're not going to want to go and do a, I dunno, a movie show, or stand on the beach in a bikini or if you're that kind of person, go to the gym. You know, it's a time when you need to be doing a little bit of self-care and not going and giving a conference paper! [Interviewer laughs] Change is normal and accepted as not a pathology. It's just something that happens. It's part of being a woman in the same way, I'm not having one at the moment. But if you’re menopausal, you get a flush, it's like, what's the big deal? I've got so many really nice fans [interviewer laugh] everywhere in my house and on my desk and whatever hand bag like it's not a big deal. So I think it's (.) it's (.) why it happens. Yes, there is definitely something happening in the body. And as someone who is no longer menstruating, I don't get that regular pattern of change. And that's really interesting as a menstrual cycle researcher. But it doesn't mean I'm never ratty or irritable because I am still, but I can't predict when it's going to happen. Erm, so I feel really emotionally labile at the moment in a way which is quite similar to when I was Premenstrual. But I'm not premenstrual. So other things can give you (.) other things can [pause] um [pause] elicit those changes, those emotional challenges and even physical changes, like if I went out and ate masses, I'd probably feel bloated in a way that you can when you feel premenstrual. So it's not (.) those feelings are not unique to PMS. And I think that's why one of the um areas of research that really excited me, before I did, my PhD and I actually wanted to do in my PhD, but I couldn't for various reasons. Was, um, [colleague’s name] work on attribution theory of PMS and the idea that women attribute moods to the menstrual cycle when they're in the premenstrual phase of the cycle, but they attribute them to other things (.) when they're intermenstrual, when they're (.). And I think that that's a really important piece of research that I think is still really valid today. And she did it in 1983 or earlier than that (.) it must be earlier, because I started my PhD in '83 (.). So I think it's '81 she published that (.) because those moods we get around PMS, those changes we get around PMS can happen at other times and not be associated with hormonal changes across the menstrual cycle. That's why there's that um (.) [sigh] Arg, I can't remember the name of the paper, there's a (.) 'cos I've got a terrible  memory for names (.). I'll probably remember it afterwards, you probably know it? It's a paper that came out in 2012? </t>
    </r>
    <r>
      <rPr>
        <b/>
        <sz val="11"/>
        <color theme="1"/>
        <rFont val="Cambria"/>
        <family val="1"/>
      </rPr>
      <t>Interviewer:</t>
    </r>
    <r>
      <rPr>
        <sz val="11"/>
        <color theme="1"/>
        <rFont val="Cambria"/>
        <family val="1"/>
      </rPr>
      <t xml:space="preserve"> Oh! Romans (.) Romans et al? </t>
    </r>
    <r>
      <rPr>
        <b/>
        <sz val="11"/>
        <color theme="1"/>
        <rFont val="Cambria"/>
        <family val="1"/>
      </rPr>
      <t>Susan:</t>
    </r>
    <r>
      <rPr>
        <sz val="11"/>
        <color theme="1"/>
        <rFont val="Cambria"/>
        <family val="1"/>
      </rPr>
      <t xml:space="preserve"> Yeah. When they looked at the you know, changes across the cycle and there is not a predictable pattern. So in answer to the question, what is PMS? I give you the answer that I gave. But what I would also say is that those mood changes can happen at other times. They cannot be explained by a simple hormonal pattern. And that's why the simple hormonal explanation for PMS is not sufficient in my view. So I think for some women, there are clear hormonal changes. The other thing that I think is important, is (.) it's not the same every month. And that women will (.) you know, as someone who's done lots of PMS studies where we've recruited women who do the three month daily diaries before they come into the study, and I've done that a number of times in both [two different country contexts]. You'll get women who come in and say, I have you know really bad PMS. And they fill in the retrospective survey and it shows real bad PMS. And then they do over three months. And then they (.) many of them (.) quite high proportions don't show those patterns. So and there's lots of explanations for that. One of them is the attribution explanation that women are attributing this to premenstrual to PMS, premenstrual phase, When actually (.) there's many other you know other stages of the cycle, they might get those moods but attribute them to elsewhere. But the other thing is it's not consistent. And even if I (.) if I look at myself as somebody who had it, it was worse some months than others. And that was usually to do with what was happening in my life, to be honest. And women (.) I often say (.) my classic question, I would say to everyone I interviewed, with this "how's your PMS when you're on holidays?" And most women would say, "oh, actually, it's not that bad". So there's always an interaction going on between what's happening in the body, what's happening in your life, what's happening in terms of putting meaning to it and what sense you make of it, what you think about it, yourself. And we can't separate those different factors out.</t>
    </r>
  </si>
  <si>
    <t>Female sex steroids via neuro-transmitters, lead to symptoms- but social context is critical.</t>
  </si>
  <si>
    <t>Menopause- hot flush as pathological or not.</t>
  </si>
  <si>
    <r>
      <t>Marta:</t>
    </r>
    <r>
      <rPr>
        <sz val="11"/>
        <color theme="1"/>
        <rFont val="Cambria"/>
        <family val="1"/>
      </rPr>
      <t xml:space="preserve"> In my (.) according to my understanding, and I'm pretty sure about this. I think this is due to progesterone. [inhale] I don't know exactly how it's (.) how it's due to progesterone because I mean, the (.) the arguments people put forward is that the symptoms only occur during the luteal phase and um what characterizes the luteal phase is that you have progesterone levels at that time point. But then again, it's also quite apparent that the most intense symptoms happen after the progesterone levels have declined. But somehow I still think it's connected to progesterone. And I'm currently analysing a randomised controlled clinical trial that we have done in women with PMDD. Where, we've given them a selective progesterone receptor antagonist and it's really good. It really helps. So progesterone, definitely.</t>
    </r>
  </si>
  <si>
    <t>Female sex hormone- progesterone specifically- despite confounding data.</t>
  </si>
  <si>
    <r>
      <t>Ria:</t>
    </r>
    <r>
      <rPr>
        <sz val="11"/>
        <color theme="1"/>
        <rFont val="Cambria"/>
        <family val="1"/>
      </rPr>
      <t xml:space="preserve"> Why they occur? OK. So again, I view health as including the four components; physical, mental, emotional, spiritual. So physically, why they occur based on my knowledge and work with a doctor who's an amazing endocrinologist, [name of doctor] and her work and school of research that she's been doing for (.) like 30 plus years and is very detail oriented and I think like very accurate, verifiable, trustworthy knowledge and science, is that after ovulation occurs, our oestrogen levels as menstruators go down and our progesterone levels start to rise. And so physically, I understand it to be the rise in progesterone and then when things are like really, really hard on our bodies. So, for example, we might experience like PMS pain or just like a lot of tiredness in terms of body experience. It might be because we're not making enough progesterone? However, again, I don't want to like pathologize bodies. So I think it's just like a natural thing that occurs when our (.) that shift from oestrogen to progesterone happens. So that's physically. And then mental, emotional. I can (.) I'll just like package together because they're quite intertwined; mental health being like the thoughts that our brain and mind is having and experiencing and then the emotions being like how that manifests physically like in our facial expressions, in our crying and laughter in like literally how (.) or even just how our bodies feel. So emotions as being more of that like wave and mood. So what do I think happens then? So as our progesterone is going up, it's also a time (.) so mentally, emotionally PMS for me I think is a time of release. Just like how in the autumn season the trees are shedding their leaves. So it's often a time when like our mental thoughts, for example, are going like all those tiny things that we worry about. Um (.) maybe toxic friendships or relationships, things that have been on our to do list that we keep putting off and keep putting off (.). Um, any sort of stresses in our life,it’s a time when our brain is like really, really thinking about those things as a form of processing and bringing it to our awareness. So that then when we get to the winter and we get to the actual composting and period and (.) and like physical release of blood, then we can shed that alongside. And so I think irritability is also something that tends to happen a lot during that time. Those that's one of 'the symptoms' in quotations. So just being like annoyed at every human around [laughter]. And I think, yeah, that's just again, a response, a natural response that ourselves are going through as like a calibration just to be like, "OK, this is my life. Let's take a little snapshot here. We have 14 days to just get a picture of what is going on and what are... what's not working for us". And so that's mental, emotional. So we can do a lot of crying, um laughing, just like processing some of those thoughts and traumas and things that have built up over the cycle. And then spiritually, it really depends on the person and what their spiritual connection are (.) is. And if they want to foster that and what type of rituals and ancestral ceremonies they want engaged in. So, yeah, I think it's an important time to do ritual. It's a good (.) as I've been talking a lot (.) it's a good time to get ready to do the releasing when we get to the winter and period. So just getting (.) I tend to even ask people to like spiritually declutter or physically declutter their space like, go through those drawers, go through your pantry- without fail. Every PMS season, every autumn season, I rearrange my like office or house [laugh] I don't even intend to- it just like my body builds up where I'm just like, "oh, I can't take it anymore. This frigging drawer that I've been like. Yeah. Just like dealing with". And so it's a good time to just like, let go, get ready to let go and compost. Yeah.</t>
    </r>
  </si>
  <si>
    <t xml:space="preserve">Seasons, cleaning, self-assessment, composting,  </t>
  </si>
  <si>
    <t>Female sex hormone- progesterone- plus external stresses, and psychological positioning of emotional changes.</t>
  </si>
  <si>
    <r>
      <t xml:space="preserve">John: </t>
    </r>
    <r>
      <rPr>
        <sz val="11"/>
        <color theme="1"/>
        <rFont val="Cambria"/>
        <family val="1"/>
      </rPr>
      <t>Um (.) [exhale] I believe that there's probably a number of different conditions that fall under the umbrella of what we call Premenstrual Syndrome. And I believe that it's likely to be a different reason in different subgroups that we haven't really fractionated out yet. There is probably a genetic predisposition and then there is a sensitivity to hormonal changes (.) but I think that sensitivity is likely to differ from one person to the next. So I think some people may be more sensitive to the progestogen increase that occurs at the time of ovulation premenstrually. I think for some people it might be the drop in oestrogen that occurs. I think for other people it's potentially something else. Er (.) indirectly related to one or other of those things.</t>
    </r>
  </si>
  <si>
    <t>Hormones, genetics, sensitivity</t>
  </si>
  <si>
    <t>Female sex hormones- oestrogen &amp; progesterone, genetic suceptibility, unknown other mechanisms</t>
  </si>
  <si>
    <t>Umbrella term, fractions, predisposition</t>
  </si>
  <si>
    <r>
      <t>Laura:</t>
    </r>
    <r>
      <rPr>
        <sz val="11"/>
        <color theme="1"/>
        <rFont val="Cambria"/>
        <family val="1"/>
      </rPr>
      <t xml:space="preserve"> I think it's (.) I think it's a hormonal withdrawal effect that. Er (.) leads to some changes in neurotransmitter signal (.) signalling… </t>
    </r>
    <r>
      <rPr>
        <b/>
        <sz val="11"/>
        <color theme="1"/>
        <rFont val="Cambria"/>
        <family val="1"/>
      </rPr>
      <t>Interviewer:</t>
    </r>
    <r>
      <rPr>
        <sz val="11"/>
        <color theme="1"/>
        <rFont val="Cambria"/>
        <family val="1"/>
      </rPr>
      <t xml:space="preserve"> Any specific hormone or all of the ones involved in the menstrual cycle? </t>
    </r>
    <r>
      <rPr>
        <b/>
        <sz val="11"/>
        <color theme="1"/>
        <rFont val="Cambria"/>
        <family val="1"/>
      </rPr>
      <t>Laura:</t>
    </r>
    <r>
      <rPr>
        <sz val="11"/>
        <color theme="1"/>
        <rFont val="Cambria"/>
        <family val="1"/>
      </rPr>
      <t xml:space="preserve"> Er, I don't think we know (.) um, it's more likely, I think, to be progesterone and progesterone metabolites.</t>
    </r>
  </si>
  <si>
    <r>
      <t xml:space="preserve">Zoe: </t>
    </r>
    <r>
      <rPr>
        <sz val="11"/>
        <color theme="1"/>
        <rFont val="Cambria"/>
        <family val="1"/>
      </rPr>
      <t>Well, I think it's a combination of (.) it's a combination of factors. There's clearly something cyclical and physiological occurring. And um I don't need to, you know, don't need to go into the exact operation of, you know, what, hormones are in flux at what time. But there's clearly something that's physiological that (.) that's actually occurring. And um (.) that then in a sense, [exhale] I don't want to say 'causes' because I don't think it's as simple as that. It's not that linear but that is occurring at the same time um that other things might be (.) that a woman might be experiencing other things. And so as a result, she just has less resources, less cognitive, emotional and sometimes physical resources to actually deal with that increased stress just because of the increased activity that's (.) that's occurring. So there's definitely something physiological that's occurring, but it's that interaction with what's actually happening in the woman's experience in the woman's life. And emotionally, that that makes the difference, I think.</t>
    </r>
  </si>
  <si>
    <r>
      <t xml:space="preserve">Geraldine: </t>
    </r>
    <r>
      <rPr>
        <sz val="11"/>
        <color theme="1"/>
        <rFont val="Cambria"/>
        <family val="1"/>
      </rPr>
      <t>Well, um (.) some of them are clearly tied to circulating hormones such as (.) uh, water retention is connected to progesterone levels, for example. I think some other symptoms um are probably more connected to attitudes, beliefs and expectations. Now, I tend to be a social psychologist, so what people are expecting to see is what they notice. And I would also mention that stress is very common. Stress symptoms overlap a great deal with PMS symptoms. So if people are under stress and they experience something, they often attribute it to the menstrual cycle, whether it belongs there or not. And then you mentioned sleep before. If you don't sleep, you don't feel well. There are a couple of studies that seem to show that poor quality of sleep is connected to PMS symptoms. But whether that has to do with circadian rhythm or lack of dream time or just fatigue, which is a PMS symptom, or it's stressful not to sleep. You know, I mean, there are so many explanations. It's hard to know, but some symptoms, a few symptoms clearly have a hormonal connection. But the rest of them, I think, are contested. [Pause] It's not clear and how many symptoms? That's one other thing. Some sources say there are more than one hundred and thirty symptoms of PMS. So, you know, this is getting up to a category of ridiculousness. You know, if we have (.) give people a list of a hundred and thirty symptoms, everybody's going to have something.</t>
    </r>
  </si>
  <si>
    <r>
      <t>Chris:</t>
    </r>
    <r>
      <rPr>
        <sz val="11"/>
        <color theme="1"/>
        <rFont val="Cambria"/>
        <family val="1"/>
      </rPr>
      <t xml:space="preserve"> OK. It (.) more scientifically than I said just now? So this is unknown. It is either progesterone occurring, sorry, stimulating somewhere in the brain (.) because of the close relationship with progesterone production following ovulation. Um, or it may be a metabolic by product/ breakdown product of progesterones such as allopregnanolone and allopregnanolone... um, If this is true, affects the GABA receptor. Um, (.) and that's it!</t>
    </r>
  </si>
  <si>
    <t>Chris: [01:03:40] So... [pause] remember, I said it might be due to a breakdown product called allopregnanolone. So let's assume for the rest of this conversat... this bit of the conversation that allopregnanolone goes into the GABA receptor in the brain and causes p._m._s. So the study is related to a Swedish company...</t>
  </si>
  <si>
    <t>Interviewer: [01:04:03] OK, is this [colleague's name]?</t>
  </si>
  <si>
    <t>Chris: [01:04:03] [Colleague's name] Yep. And the. Oh, you've interviewed [them] have you?</t>
  </si>
  <si>
    <t>Interviewer: [01:04:10] Yeah.</t>
  </si>
  <si>
    <t>Chris: [01:04:10] ... and [they've] not told you about this?</t>
  </si>
  <si>
    <t>Interviewer: [01:04:13] No, [they have] told me.</t>
  </si>
  <si>
    <t>Chris: [01:04:14] Okay. So basically you got allopregnanolone going into the receptor causing PMS. We're injecting iso-allopregnanolone, which is also naturally occurring so it's a funny shaped molecule goes in. It doesn't stimulate but blocks, so it's competitive. And so that study since recruitment....</t>
  </si>
  <si>
    <t>Interviewer: [01:04:37] Yeah, so I'm interested in this 'cos isn't allopregnanolone from the corpus luteum... So it would only be if you were ovulating, not generally?</t>
  </si>
  <si>
    <t>Chris: [01:04:47] Yeah. Well if you wouldn't have PMDD if you weren't...</t>
  </si>
  <si>
    <t>Interviewer: [01:04:49] But then wouldn't the pill just work, if it prevents ovulation?</t>
  </si>
  <si>
    <t>Chris: [01:04:52] No, because the pill has got progesterone in it. So the pill suppresses ovulation but it gives you a new progesterone cycle and that progesterone cycle goes to the receptor and turns on the PMS.</t>
  </si>
  <si>
    <t>Interviewer: [01:05:06] So allopregnanolone is, is there whether you ovulate or not? Because this is kind of is it the causal factor, or is it just one of the...?</t>
  </si>
  <si>
    <t>Chris: [01:05:16] I think allopregnanolone is... it is hypothetically the causal factor. And allopregnanolone... So that's allopregnanolone, iso-allopregnanolone competes with it and stops it going into the receptor and blocks it. It's not known if that's exactly happening, but that's the theory.</t>
  </si>
  <si>
    <t>Interviewer: [01:05:35] This is the thing, I think... Like allopregnanolone could be key and this could work. But I don't see how it can only be on ovulatory cycles because then just the normal pill should work.If it's just ovulation that's causing...</t>
  </si>
  <si>
    <t>Chris: [01:05:53] No, no, no. Okay. So so hang on. So you ovulate and you produce progesterone and you produce allopregnanolone. Well, maybe very low levels of iso-allopregnanolone, naturally. So the progesterone or and/or, the allopregnanolone go into the receptor. So if you go on the pill you've got no... um... Well I don't know what happens to allopregnanolone on the pill!</t>
  </si>
  <si>
    <t>Interviewer: [01:06:21] Yeah, neither do I...</t>
  </si>
  <si>
    <t>Chris: [01:06:22] I've never asked that question.</t>
  </si>
  <si>
    <t xml:space="preserve">Interviewer: [01:06:24] OK, thank you very much. </t>
  </si>
  <si>
    <r>
      <t>Jo</t>
    </r>
    <r>
      <rPr>
        <sz val="11"/>
        <color theme="1"/>
        <rFont val="Cambria"/>
        <family val="1"/>
      </rPr>
      <t>: So it seems to be to do with sensitivity to (.) either, you know, hormones or neurotransmitters. [Inhale] and it's not like there's any (.) measurable difference between women who are affected or unaffected, but it is to do with that individual's response.</t>
    </r>
  </si>
  <si>
    <t>Withdrawal of progesterone metabolites.</t>
  </si>
  <si>
    <t>Withdrawal</t>
  </si>
  <si>
    <t>Flux, correlation not causation</t>
  </si>
  <si>
    <t xml:space="preserve">Progesterone and water retention, sleep as causal co-factor, circadian rhythm,  </t>
  </si>
  <si>
    <t xml:space="preserve">Contested, complex, ill defined, mislabeled, ridiculous exaggeration re number of symptoms </t>
  </si>
  <si>
    <t>Feedback pathways to the brain</t>
  </si>
  <si>
    <t>Details unknown</t>
  </si>
  <si>
    <t>Progesterone/ neurotransmitters triggering brain (mood?) response</t>
  </si>
  <si>
    <t>Hormones, sensitivity</t>
  </si>
  <si>
    <t>Sex steroids or neurotransmitters, individual sensitivity unexplained.</t>
  </si>
  <si>
    <t>Level of hormones</t>
  </si>
  <si>
    <r>
      <t xml:space="preserve">Alice: </t>
    </r>
    <r>
      <rPr>
        <sz val="11"/>
        <color theme="1"/>
        <rFont val="Cambria"/>
        <family val="1"/>
      </rPr>
      <t xml:space="preserve">I think, you know, there are certain probably symptoms that are more common, like I definitely get diarrhoea. Whereas other women don't. And that's apparently to do the amount of hormones that are in your body (.) I said apparently (.) but that's (.) but that's not because [pause] I think this is an area that hasn't been explored. So, yes, there are like any (.) like any. The only thing I would say that I think is important here is it's not a disease or an illness. So like having a period is a natural process. And actually, I think maybe we need to change the language that we use within health and society. And I'm not surprised that you've just said that there's another disorder. That I don't know about. Well, isn't that convenient? [Laughter] </t>
    </r>
    <r>
      <rPr>
        <b/>
        <sz val="11"/>
        <color theme="1"/>
        <rFont val="Cambria"/>
        <family val="1"/>
      </rPr>
      <t>Interviewer:</t>
    </r>
    <r>
      <rPr>
        <sz val="11"/>
        <color theme="1"/>
        <rFont val="Cambria"/>
        <family val="1"/>
      </rPr>
      <t xml:space="preserve"> Yes (.) </t>
    </r>
    <r>
      <rPr>
        <b/>
        <sz val="11"/>
        <color theme="1"/>
        <rFont val="Cambria"/>
        <family val="1"/>
      </rPr>
      <t>Alice:</t>
    </r>
    <r>
      <rPr>
        <sz val="11"/>
        <color theme="1"/>
        <rFont val="Cambria"/>
        <family val="1"/>
      </rPr>
      <t xml:space="preserve"> I think we (.) we just need to look at that (.) women release an egg because they are (.) they have the anatomy. That means that you can bring life into this world, which is quite remarkable. But in that it's such a highly complex, amazing, physical and physiological process that goes on and emotionally (.). There are so many factors that interplay here and our world in the West is even more complex because of the food we eat, the way that we produce food, the plastics in our society, the air that we breathe and the stress that we have, the location that we might live in. You know, all of these factors are likely to impact the way that our symptoms may present. And I don't think it's a disease or an illness. It's just a physical process. And you may get some of those symptoms or you may get more of those symptoms dependent on what's going on in your life at that point.</t>
    </r>
  </si>
  <si>
    <t>complex, pollutants, unknown, natural, not an illness</t>
  </si>
  <si>
    <r>
      <t>Beth:</t>
    </r>
    <r>
      <rPr>
        <sz val="11"/>
        <color theme="1"/>
        <rFont val="Cambria"/>
        <family val="1"/>
      </rPr>
      <t xml:space="preserve"> I think (.) it's really complicated and that they're likely to be loads of contributing factors. With (.) with the ovulation, I think (.) I personally find that a little easier to understand because you have the big hormone spike that triggers ovulation mid-cycle. And. [pause] I would explain the sort of sudden increase in what I call premenstrual symptoms [pause]… Okay. So what's my understanding of what causes PMS? Was that what was the question? Interviewer: Yeah. That's it. The symptoms. Yeah. </t>
    </r>
    <r>
      <rPr>
        <b/>
        <sz val="11"/>
        <color theme="1"/>
        <rFont val="Cambria"/>
        <family val="1"/>
      </rPr>
      <t>Beth:</t>
    </r>
    <r>
      <rPr>
        <sz val="11"/>
        <color theme="1"/>
        <rFont val="Cambria"/>
        <family val="1"/>
      </rPr>
      <t xml:space="preserve"> I [pause] I always will, not always, but you know. With my sort of medical training. I (.) I thought, oh, PMS is due to (.) the fluctuations in hormone levels, and that's what causes these symptoms, but I think (.) obviously (.). Well, I don't know if it's obvious, but I think that's a big part of it. But (.) I was thinking recently about why is it that (.) not just for me, but anecdotally, I've heard a lot of women say, “oh, my PMS has got worse (.) in my late thirties, in the years leading up to the menopause” (.). Is that just ‘cos the way the levels of oestrogen and progesterone fluctuate throughout the menstrual cycle, change as you get older? Is it that or is it because (.) er, other factors that aren't anything to do with your sort of hormonal physiology. And I was thinking, you know, a lot of women (.) who have children (.) around that age (.) their kids are getting older. They might become a bit more challenging to parent. They might be having marital breakdowns. They might be having to juggle working with parenting. So stress from sort of social issues might be more of a factor as you get to that age or that might be contributing to sort of increasing PMS symptoms? Erm, I don't know. I mean, I don't think it's just the hormones. I think it's other (.) other factors as well.</t>
    </r>
  </si>
  <si>
    <t>Hormones plus social context</t>
  </si>
  <si>
    <t>Oestrogen at ovulation, fluctuations in other female sex steroids and interpersonal relationship stress.</t>
  </si>
  <si>
    <t>Biosocial, multiple factors, fluctuations, spiking, parenting, divorce</t>
  </si>
  <si>
    <r>
      <t>Dani:</t>
    </r>
    <r>
      <rPr>
        <sz val="11"/>
        <color theme="1"/>
        <rFont val="Cambria"/>
        <family val="1"/>
      </rPr>
      <t xml:space="preserve"> I don't actually know. I think it has (.) something to do with spiking of hormones? But I could have just completely made that up. I don't know! </t>
    </r>
    <r>
      <rPr>
        <b/>
        <sz val="11"/>
        <color theme="1"/>
        <rFont val="Cambria"/>
        <family val="1"/>
      </rPr>
      <t>Interviewer:</t>
    </r>
    <r>
      <rPr>
        <sz val="11"/>
        <color theme="1"/>
        <rFont val="Cambria"/>
        <family val="1"/>
      </rPr>
      <t xml:space="preserve"> That's fine. </t>
    </r>
    <r>
      <rPr>
        <b/>
        <sz val="11"/>
        <color theme="1"/>
        <rFont val="Cambria"/>
        <family val="1"/>
      </rPr>
      <t>Dani:</t>
    </r>
    <r>
      <rPr>
        <sz val="11"/>
        <color theme="1"/>
        <rFont val="Cambria"/>
        <family val="1"/>
      </rPr>
      <t xml:space="preserve"> Embarrassingly! [Laugh] well, at least I'm not a doctor? [Laugh] but yeah. </t>
    </r>
    <r>
      <rPr>
        <b/>
        <sz val="11"/>
        <color theme="1"/>
        <rFont val="Cambria"/>
        <family val="1"/>
      </rPr>
      <t>Interviewer:</t>
    </r>
    <r>
      <rPr>
        <sz val="11"/>
        <color theme="1"/>
        <rFont val="Cambria"/>
        <family val="1"/>
      </rPr>
      <t xml:space="preserve"> [Laugh] honestly, I'm not testing you (.) </t>
    </r>
    <r>
      <rPr>
        <b/>
        <sz val="11"/>
        <color theme="1"/>
        <rFont val="Cambria"/>
        <family val="1"/>
      </rPr>
      <t>Dani:</t>
    </r>
    <r>
      <rPr>
        <sz val="11"/>
        <color theme="1"/>
        <rFont val="Cambria"/>
        <family val="1"/>
      </rPr>
      <t xml:space="preserve"> No! I know you're not. But I'm (.) I'm like testing myself.</t>
    </r>
  </si>
  <si>
    <t>Spike in female sex steroids</t>
  </si>
  <si>
    <t>Spiking, unknown</t>
  </si>
  <si>
    <r>
      <t>Emma</t>
    </r>
    <r>
      <rPr>
        <sz val="11"/>
        <color theme="1"/>
        <rFont val="Cambria"/>
        <family val="1"/>
      </rPr>
      <t>: From what I understand, it's linked to the hormonal changes and fluctuations. In the case of PMDD. It's almost like an allergic reaction whereby the body can't process those fluctuations. So it's not an imbalance. It's just a difficult and [pause]. Yeah. In the process involved, those peaks and troughs of the menstrual cycle (.) some people, are sensitive to progesterone. So when progesterone is dominant in the luteal phase that can trigger symptoms for a lot of women. And that's why (.) that's why we see PMS in that part of the cycle.</t>
    </r>
  </si>
  <si>
    <t>Hormonal, sensitivity</t>
  </si>
  <si>
    <t>Allergy to normal fluctuations.</t>
  </si>
  <si>
    <t>Progesterone allergy in some individuals- not an imbalance.</t>
  </si>
  <si>
    <r>
      <t>Faith:</t>
    </r>
    <r>
      <rPr>
        <sz val="11"/>
        <color theme="1"/>
        <rFont val="Cambria"/>
        <family val="1"/>
      </rPr>
      <t xml:space="preserve"> Yeaah (.) I generally (.) I assume it's related to hormones, but (.) I don't know why those hormones react in that way or (.) do certain things for some people, and not for other people.</t>
    </r>
  </si>
  <si>
    <t>Unknown- either hormal cause or individual's response to hormones.</t>
  </si>
  <si>
    <t>Reactive, causal role of hormones</t>
  </si>
  <si>
    <r>
      <t>Gemma:</t>
    </r>
    <r>
      <rPr>
        <sz val="11"/>
        <color theme="1"/>
        <rFont val="Cambria"/>
        <family val="1"/>
      </rPr>
      <t xml:space="preserve"> I have absolutely no idea [laugh]. It's beyond me. [Laughter] I have no idea. I don't know why it's connected? I don't know why (.) again, I find it very beautiful, but I have no idea why my vagina bleeding has anything to do with why my mind is going crazy and my hormones are crazy. I just don't understand the connection (.) because I feel like your vagina bleeding is like a medical thing? Yeah (.) </t>
    </r>
    <r>
      <rPr>
        <b/>
        <sz val="11"/>
        <color theme="1"/>
        <rFont val="Cambria"/>
        <family val="1"/>
      </rPr>
      <t>Interviewer:</t>
    </r>
    <r>
      <rPr>
        <sz val="11"/>
        <color theme="1"/>
        <rFont val="Cambria"/>
        <family val="1"/>
      </rPr>
      <t xml:space="preserve"> Like biological? </t>
    </r>
    <r>
      <rPr>
        <b/>
        <sz val="11"/>
        <color theme="1"/>
        <rFont val="Cambria"/>
        <family val="1"/>
      </rPr>
      <t>Gemma:</t>
    </r>
    <r>
      <rPr>
        <sz val="11"/>
        <color theme="1"/>
        <rFont val="Cambria"/>
        <family val="1"/>
      </rPr>
      <t xml:space="preserve"> Yeah. It's like (.) your body (.) your system kind of thing (.) but then your mind and your hormones. I feel like that's an emotional thing. So it's like how (.) just how does one affect the other? I know that we're all (.) but you know what? I read something that everything in your body is connected. It's like if you're going through stress, for example, at work you can get spots, I get spots when I go through stress. So that's an external thing that (.) that affects the way you (.) your periods. So because your body so (.) is so connected. Maybe that's why? That everything is [interrupted]</t>
    </r>
  </si>
  <si>
    <t>Hormones, menstruation</t>
  </si>
  <si>
    <t>Crazy, menses, medical, connections, psychosomatic e.g. acne from stress</t>
  </si>
  <si>
    <r>
      <t>Helen</t>
    </r>
    <r>
      <rPr>
        <sz val="11"/>
        <color theme="1"/>
        <rFont val="Cambria"/>
        <family val="1"/>
      </rPr>
      <t xml:space="preserve">: Yeah, I definitely believe it's (.) it's related to the rise and fall, the natural rise and fall of the reproductive hormones, oestrogen and progesterone. I also wonder if FSH and L (.) um what's the other one? </t>
    </r>
    <r>
      <rPr>
        <b/>
        <sz val="11"/>
        <color theme="1"/>
        <rFont val="Cambria"/>
        <family val="1"/>
      </rPr>
      <t>Interviewer:</t>
    </r>
    <r>
      <rPr>
        <sz val="11"/>
        <color theme="1"/>
        <rFont val="Cambria"/>
        <family val="1"/>
      </rPr>
      <t xml:space="preserve"> LH (.) Luteinising Hor- (.) </t>
    </r>
    <r>
      <rPr>
        <b/>
        <sz val="11"/>
        <color theme="1"/>
        <rFont val="Cambria"/>
        <family val="1"/>
      </rPr>
      <t>Helen:</t>
    </r>
    <r>
      <rPr>
        <sz val="11"/>
        <color theme="1"/>
        <rFont val="Cambria"/>
        <family val="1"/>
      </rPr>
      <t xml:space="preserve"> [00:20:32] [overlapping] Hormone.  I'm sorry (.) yes, thank you. I do wonder if those are involved as well? But for my understanding it is the natural (.) the result of the natural rise and fall of those reproductive hormones, you know, and that's got to have a change through the whole body. For the physical symptoms, it's going to cause, you know, anything from weight gain to, you know, tender breasts and the emotional side, you're having a chemical change within your body. There's bound to be a response.</t>
    </r>
  </si>
  <si>
    <t>Sex steroid hormones, emotions, menses all connected through external triggers.</t>
  </si>
  <si>
    <t>Sex steroid hormone fluctuations- including LH and FSH.</t>
  </si>
  <si>
    <t>Chemical reaction, natural, inevitable</t>
  </si>
  <si>
    <r>
      <t>Kathleen:</t>
    </r>
    <r>
      <rPr>
        <sz val="11"/>
        <color theme="1"/>
        <rFont val="Cambria"/>
        <family val="1"/>
      </rPr>
      <t xml:space="preserve"> Um [pause] I'm not sure, to be honest, I (.) I (.) I'm assuming that it is down to the body getting ready for the period. And maybe a slight shift in a hormonal balance [shaking head]? That's what I would think. Um, why that would effect on mood? I’m not sure. But yeah.</t>
    </r>
  </si>
  <si>
    <t>Physiology, hormones</t>
  </si>
  <si>
    <t>Physiological changes connected with MC, plus possible hormonal imbalance</t>
  </si>
  <si>
    <t>Preparation for normal period, imbalance.</t>
  </si>
  <si>
    <r>
      <t>Aisha:</t>
    </r>
    <r>
      <rPr>
        <sz val="11"/>
        <color theme="1"/>
        <rFont val="Cambria"/>
        <family val="1"/>
      </rPr>
      <t xml:space="preserve"> I do feel it's hormone imbalance (.) and why it occurs (.) erm. [pause] I feel as if maybe, I dunno (.) people. (.) people say to me, it's food, but I don't believe it's that. Because even when (.) when I eat healthy, I believe I PMS more. So not necessarily that. Yeah, I just feel as if it's a hormone imbalance. That's it. Yeah [long pause] something's happening in the body that we don't know, basically.</t>
    </r>
  </si>
  <si>
    <t>Hormones, diet</t>
  </si>
  <si>
    <t>Sex steroid imbalance, dietary contribution</t>
  </si>
  <si>
    <t>Imbalance, unknown</t>
  </si>
  <si>
    <r>
      <t>Mala:</t>
    </r>
    <r>
      <rPr>
        <sz val="11"/>
        <color theme="1"/>
        <rFont val="Cambria"/>
        <family val="1"/>
      </rPr>
      <t xml:space="preserve"> I think it's a hormonal thing. Your hormones (.) um are being regulated and you're going to get a release soon. That's how I think of it. So it's all clogged up. And then once you start your period, it's that release.</t>
    </r>
  </si>
  <si>
    <t>Sex steroids as toxic, in need of regulation, a blockage then a release with menses.</t>
  </si>
  <si>
    <t>Sex steroids accumulation.</t>
  </si>
  <si>
    <r>
      <t>Noor:</t>
    </r>
    <r>
      <rPr>
        <sz val="11"/>
        <color theme="1"/>
        <rFont val="Cambria"/>
        <family val="1"/>
      </rPr>
      <t xml:space="preserve"> I think it's because of the change in your body. </t>
    </r>
    <r>
      <rPr>
        <b/>
        <sz val="11"/>
        <color theme="1"/>
        <rFont val="Cambria"/>
        <family val="1"/>
      </rPr>
      <t>Interviewer:</t>
    </r>
    <r>
      <rPr>
        <sz val="11"/>
        <color theme="1"/>
        <rFont val="Cambria"/>
        <family val="1"/>
      </rPr>
      <t xml:space="preserve"> Any particular changes or? </t>
    </r>
    <r>
      <rPr>
        <b/>
        <sz val="11"/>
        <color theme="1"/>
        <rFont val="Cambria"/>
        <family val="1"/>
      </rPr>
      <t>Noor:</t>
    </r>
    <r>
      <rPr>
        <sz val="11"/>
        <color theme="1"/>
        <rFont val="Cambria"/>
        <family val="1"/>
      </rPr>
      <t xml:space="preserve"> [Pause] I think your body's releasing something, so (.) because of that, your body's trying to adapt to it. </t>
    </r>
    <r>
      <rPr>
        <b/>
        <sz val="11"/>
        <color theme="1"/>
        <rFont val="Cambria"/>
        <family val="1"/>
      </rPr>
      <t>Interviewer:</t>
    </r>
    <r>
      <rPr>
        <sz val="11"/>
        <color theme="1"/>
        <rFont val="Cambria"/>
        <family val="1"/>
      </rPr>
      <t xml:space="preserve"> So you see it as quite a physical thing? </t>
    </r>
    <r>
      <rPr>
        <b/>
        <sz val="11"/>
        <color theme="1"/>
        <rFont val="Cambria"/>
        <family val="1"/>
      </rPr>
      <t>Noor:</t>
    </r>
    <r>
      <rPr>
        <sz val="11"/>
        <color theme="1"/>
        <rFont val="Cambria"/>
        <family val="1"/>
      </rPr>
      <t xml:space="preserve"> Yeah. </t>
    </r>
    <r>
      <rPr>
        <b/>
        <sz val="11"/>
        <color theme="1"/>
        <rFont val="Cambria"/>
        <family val="1"/>
      </rPr>
      <t>Interviewer:</t>
    </r>
    <r>
      <rPr>
        <sz val="11"/>
        <color theme="1"/>
        <rFont val="Cambria"/>
        <family val="1"/>
      </rPr>
      <t xml:space="preserve"> That creates the mood change? </t>
    </r>
    <r>
      <rPr>
        <b/>
        <sz val="11"/>
        <color theme="1"/>
        <rFont val="Cambria"/>
        <family val="1"/>
      </rPr>
      <t>Noor:</t>
    </r>
    <r>
      <rPr>
        <sz val="11"/>
        <color theme="1"/>
        <rFont val="Cambria"/>
        <family val="1"/>
      </rPr>
      <t xml:space="preserve"> Mm hmm.</t>
    </r>
  </si>
  <si>
    <t>Physiology</t>
  </si>
  <si>
    <t>Physiological changes in preparation for menses</t>
  </si>
  <si>
    <t xml:space="preserve">Menstruation as release </t>
  </si>
  <si>
    <t>Questioning hormonal assumptions:</t>
  </si>
  <si>
    <t>Normal physiological changes in stressful social/ psychological context.- Correlation not causation.</t>
  </si>
  <si>
    <t>Biopsychosocial- Psych unknown outside of feminist circles</t>
  </si>
  <si>
    <t>Unclear mechanism- but (sex steroid) hormones always implied even when discussing allopregnanolone</t>
  </si>
  <si>
    <t>Causation of MC hormonal changes is assumed</t>
  </si>
  <si>
    <t>Those with PMDD prefer biological explanation?</t>
  </si>
  <si>
    <t>Physiology!</t>
  </si>
  <si>
    <t>Uterine cycle</t>
  </si>
  <si>
    <t>Ovarian cycle</t>
  </si>
  <si>
    <t>Social understood more as worsening co-factor i.e. not attributed as causal in same way that biological changes are- patients perhaps less aware?</t>
  </si>
  <si>
    <t>Progesterone/ metabolites/ allopregnanolone specifically</t>
  </si>
  <si>
    <t>Sex steroids</t>
  </si>
  <si>
    <t>Sensitivity</t>
  </si>
  <si>
    <t>Physiological sensitivity</t>
  </si>
  <si>
    <t>Emotional sensitivity</t>
  </si>
  <si>
    <t>Y (worsening)</t>
  </si>
  <si>
    <t>Causal</t>
  </si>
  <si>
    <t>E6 &amp; P15- Why do premenstrual symptoms occur?</t>
  </si>
  <si>
    <t>E3- Do/ did you (or a close family member) experience PMS?</t>
  </si>
  <si>
    <t>P 11- Do you identify as someone who experiences PMS?</t>
  </si>
  <si>
    <t xml:space="preserve">E7- What's the best way or ways to manage p._m._s?
</t>
  </si>
  <si>
    <t>P16- How do you manage your premenstrual symptoms?</t>
  </si>
  <si>
    <t>SSRI</t>
  </si>
  <si>
    <t>Contraceptives</t>
  </si>
  <si>
    <t>CBT/ psychotherapy</t>
  </si>
  <si>
    <t>Lifestyle/ social changes</t>
  </si>
  <si>
    <t>GNRH test</t>
  </si>
  <si>
    <t>Surgery</t>
  </si>
  <si>
    <t>Other medication e.g. spironolactone</t>
  </si>
  <si>
    <r>
      <t>Anne:</t>
    </r>
    <r>
      <rPr>
        <sz val="11"/>
        <color theme="1"/>
        <rFont val="Cambria"/>
        <family val="1"/>
      </rPr>
      <t xml:space="preserve"> I don't think there is a clear cut one answer to that, so I'll just go through how I would approach a person who or the management of a woman coming along to me in my general practice. So I would (.) this is always difficult because you just have so little time in general practice, but you would often get people back to talk more, er, so just try and get an overview of what's happening. As I said, in the end of answering the last question, absolutely essential. Unless (.) unless I mean, the gold standard is to track symptoms. But if you get a woman who gives a very clear history of what's happening, then I don't think it's always essential. But (.) I (.) I think, you know, you have to be very clear otherwise. And the standard is to do two months, over two months prospectively. They've shown that retrospective collection of data isn't very accurate. And so I would then, you know, get it. Obviously, in general practice, you've got the medical history there. But I would explore, you know, just come up to date on get myself up to date on that. What medication shown? Is there anything what hormonal treatment she's on? Because as you know, exogenous hormones can sometimes exacerbate. Has there been a change, as you know, women (.) some women are sensitive to progesterone and progesterone. So it can often (.) and the woman hasn't realized that it's actually (.) was related perhaps to starting the pill. So I'd look at all that and look at her lifestyle. And there is, you know, some evidence that if a woman maximizes the good life style in terms of diet, spacing her food, having the (.) more of the low glycaemic index foods, exercise, some case control studies have shown that exercise is very good, er can alleviate symptoms. And then I would (.) as I've illustrated there's a lot to go through! [Laugh] So I (.) and being a part of NAPS (.) so I would direct them to the guidelines that [colleague name] has written. And because (.) I mean we are planning to update those, but they're still current and so start to introduce possible complementary therapies and then explore what the woman wants. And there are basically (.) errrr, two main groups of treatment. First of all, if (.) you know, based on what I've said about why it happens if you suppress the cycle, then (.) and the woman isn't sensitive to the hormone you're giving to do that. There's a good chance you're going to help her. So I've seen a lot of success erm, giving (.) this isn't licensed for this use. It is like (.) this treatment is licensed for HRT (.) in hormone replacement therapy, but not for PMS. So transdermal oestrogen to a level where you actually suppress the cycle. But you can't (.) if a woman's got a womb, you can't just give oestrogen on its own. You have to give progesterone. And that can be where there can be a problem with PMS because a lot of women are sensitive to that. So that's where they get the benefit of seeing a doctor or specialist nurse who's got expertise in this area is so important. So you know, you can find a regime that helps the woman and doesn't exacerbate symptoms. So that's the hormone (.) Sometimes the contraceptive pill can help because it suppresses the cycle. But as I've said, sometimes the woman is sensitive to those hormones. You're giving (.) the other route is the anti-depressants called the selective serotonin receptor inhibitors, SSRIs. [Laugh] And they, as the name suggests, affect the serotonin metabolism in the brain. So counteract the changes that I was talking about. And interestingly, they've been shown to be just as effective given in the second half of the menstrual cycle as given continuously. So they obviously work in a slightly different way to how they do in depression. And that can be a useful treatment option. I think it's very important to review women (.) in both treatments (.) you've got to really give them sort of three months. And I'd just like to qualify everything I've said (.) er, going back to the original question, how would you manage these (.) a woman presenting (.) if you have a woman who is threatening to commit suicide every month because of her premenstrual disorder, then you don't start with vitamins. You know, you (.) you go (.) you go straight in and treat much more actively. No, not 'active' that's not quite the right word, much more go for something that you (.) you know (.) that perhaps what we could call the more (.) erm, the treatments that you (.) think are going to (.) definitely likely to work. So, for example, you might (.) this is just an example, but you (.) you might start an SSRI at an earlier stage than somebody who's getting not too much of an impact of her symptoms, you might then look at lifestyle for three months.</t>
    </r>
  </si>
  <si>
    <t>Yes (Complementary only)</t>
  </si>
  <si>
    <t>Oestrogen patch</t>
  </si>
  <si>
    <r>
      <t>Barbara:</t>
    </r>
    <r>
      <rPr>
        <sz val="11"/>
        <color theme="1"/>
        <rFont val="Cambria"/>
        <family val="1"/>
      </rPr>
      <t xml:space="preserve"> Mild-moderate symptoms can be managed with exercise, diet, relaxation techniques.  If such approaches do not help, medications may reduce moderate/severe symptoms.</t>
    </r>
  </si>
  <si>
    <r>
      <t>Andrew:</t>
    </r>
    <r>
      <rPr>
        <sz val="11"/>
        <color theme="1"/>
        <rFont val="Cambria"/>
        <family val="1"/>
      </rPr>
      <t xml:space="preserve"> That depends on the severity and then on the symptoms. The (.) our friends in these different consensus groups that I've been a part of, our gynaecological friends are always very keen on claiming that all symptoms should be regarded as one syndrome. The breast tenderness, bloating is the same condition as irritability and dysphoria. I don't totally agree with that. I think it could be different syndromes. I don't think premenstrual headache is essentially the same condition as premenstrual irritability or premenstrual bloating. So firstly, it depends on what symptoms the woman experiences on the treatment. And (.) but if the dominant symptoms are mood symptoms, irritability, which is the most common one, then I think that mild conditions are defined as PMS according to ICD. Most of them do not require any treatment and one should never give treatment when treatment is not needed. But for the severe cases, I am quite convinced that SSRIs are the best and safest treatment available well in fact the only treatment available. Apart from treatments that abolish the cyclicity. But if you do that, you'll get a lot of side effects, osteoporosis and stuff like that. So I really think that SSRIs (.) and I also think that SSRIs are regarded as first-line treatment around the world for PMS dominated by mood symptoms. If you have a PMS dominated by somatic symptoms, it's another story. And if you have a mild PMS you probably need no specific treatment at all. It's often argued that stuff like exercise and so on can be helpful. And I don't I don't disagree with that. It's not (.) it's not clearly shown, but it's not unlikely for mild conditions.</t>
    </r>
  </si>
  <si>
    <t>Yes (mild)</t>
  </si>
  <si>
    <t>Yes (implied)</t>
  </si>
  <si>
    <t>Yes (implied- but mentions osteoporosis which may refer to surgery?)</t>
  </si>
  <si>
    <t>Yes (mild-moderate)</t>
  </si>
  <si>
    <r>
      <t>Debbie:</t>
    </r>
    <r>
      <rPr>
        <sz val="11"/>
        <color theme="1"/>
        <rFont val="Cambria"/>
        <family val="1"/>
      </rPr>
      <t xml:space="preserve"> [Long pause] as with any [pause] distressing or impairing syndrome [light laugh]? My perspective, which is not the only perspective, but my perspective, is that the most ethical thing is to start with treatments that have been vetted in clinical trials and (.) beat placebo. The best (.) right (.) so some things beat placebo, but only a little bit, right? It's like better than placebo, but only a little bit. You know, I think we should start with the things (.) I think it's most ethical because it's most likely to decrease the most amount of suffering [laugh] to start with. The thing that is vetted in the clinical trials and has the largest effect size. So that would be SSRIs. And then Yaz [contraceptive pill]. And then [cough] [laugh] a combination of both and then GNRH agonists with stable add back. And then if there's some problem with suppressing ovulation that way or that can't be tolerated for some reason or there's co-morbid endometriosis, then we go to surgery [intake of breath].  But the beauty of the scientific perspective is that (.) the evidence based perspective is that there could be evidence that comes out tomorrow that completely [laugh] unsettles that. Right? This [SSRI name] treatment coming from [pharmaceutical company name]. I hope that that goes to (.) pops to the top of the list. You know, so (.) but I would (.) for me, the best way to treat anything is to look to the clinical trials and go down through [gestures movement down a list]. And then, of course, if somebody doesn't respond, you can experiment with other things. And that's great. And people should have access to try what they want to try. But I think from a (.) as a (.) as a provider, I sort of think the most ethical thing is to start with the data.</t>
    </r>
  </si>
  <si>
    <r>
      <t>Celia:</t>
    </r>
    <r>
      <rPr>
        <sz val="11"/>
        <color theme="1"/>
        <rFont val="Cambria"/>
        <family val="1"/>
      </rPr>
      <t xml:space="preserve"> Well, what I like to do is to start with the two months of daily prospective ratings and during that time ask the individual to do a number of things. Do some, quote, holistic approaches such as um increasing calcium, vitamin D, increasing exercise, um trying to work on sort of self-styled cognitive behavioural approaches, stress reduction, possibly meditation um (.) if they have pain, breast pain and whatever they can consider um a NSAID premenstrually. And er anything that (.) that might be over the counter if they wanted to try. There is some small meta-analysis with low dose with vitamin B6 (.) as long as they stay under 50 to 100 milligrams a day with magnesium. But I don't recommend that they start anything pharmacologic for the first two months. Then when they come back with their prospective rating, then we'll have a discussion about whether they're going to try a hormonal contraceptive such as the one that has FDA approval in the states um the drospirenone 20</t>
    </r>
    <r>
      <rPr>
        <sz val="11"/>
        <color rgb="FF000000"/>
        <rFont val="Cambria"/>
        <family val="1"/>
      </rPr>
      <t> µ</t>
    </r>
    <r>
      <rPr>
        <sz val="11"/>
        <color theme="1"/>
        <rFont val="Cambria"/>
        <family val="1"/>
      </rPr>
      <t>g [e.g. Yaz contraceptive pill] or whether they're going to go with a luteal SSRI [pause]. Um I also, if the symptoms are only a week, for example, discuss the possibility of symptom onset SSRI, or SNRI [Serotonin and norepinephrine reuptake inhibitors], although there aren't many studies on that. If they want to stay with something that they might call, quote, more so (.) sort of homeopathic, there's the chaste berry tree. Studies predominantly in the British literature. I haven't really had anyone who's had a good response with it. But, you know, I think that (.) that's out there and um they can certainly go for more intensive emotional regulation therapy. You know, other sorts of things along those lines, acupuncture, etc.</t>
    </r>
  </si>
  <si>
    <t>Mostly mood</t>
  </si>
  <si>
    <t>Danazole</t>
  </si>
  <si>
    <r>
      <t>Thomas:</t>
    </r>
    <r>
      <rPr>
        <sz val="11"/>
        <color theme="1"/>
        <rFont val="Cambria"/>
        <family val="1"/>
      </rPr>
      <t xml:space="preserve"> Well, it's dependent on whether actually you are going for the, let's say, chronic treatment or whether you are going for [cough] let's say a short, relief. But there are some treatments which have been clearly proven as effective. And that is this GNRH agonist treatment. Then there is also an SSRI antidepressant which has been used. And the interesting thing with the anti (.) the (.) the depressives is that they interact with this GABA system. So it might actually come down to the same aetiology in the end. But it might also be a different aetiology… And those are the two ones which are or let's say, used in practice usually. Oral contraceptives are not that good in that way, that they usually cause the same kinds of symptoms. And if there is a (.) it's severe PMS, then these patients usually don't stand the oral contraceptives. They develop the same kind of symptoms and they are not feeling well on them. So they (.) they take it for one or two months and then they stop. (.) There is one which is less provoking than the other ones, and that one is called Yaz… So it's a (.) it's a less provocative (.) so it's (.) but I have patients who also can't take that one, so (.) so it's (.) it's not a (.) a let's say a complete relief. [Pause] But I would say that less (.) less severe conditions. They could (.) they could manage with (.) with this one. Then there are (.) are for the less severe cases there are also a different (.) kinds of psychotherapies. Cognitive behaviour, sorry, cognitive therapy, and that is (.) is very effective in situations where the (.) the condition is not so (.) severe (.) that's (.) but in the really severe cases, it's (.) it's not enough. That's my experience at least [pause]… Although we have not made any study on it, so it's (.) it's from clinical experience, for what it's worth? I don't know if (.) if it's worth anything [chuckle laugh].</t>
    </r>
  </si>
  <si>
    <t xml:space="preserve"> Yes</t>
  </si>
  <si>
    <r>
      <t>Susan:</t>
    </r>
    <r>
      <rPr>
        <sz val="11"/>
        <color theme="1"/>
        <rFont val="Cambria"/>
        <family val="1"/>
      </rPr>
      <t xml:space="preserve"> Um. Ok. Awareness [pause] so having awareness and tracking your cycle, as a first step. I actually did a podcast, with [a period tracking app] recently, um which went a bit viral in terms of the media, and I actually said that, and I think they were so delighted that didn't prompt me to say that [interviewer laugh]. But I do think (.) I think they must've been so happy with me. And they didn't, you know, they just asked me to talk about PMS. But I think awareness, it's so important for us to be aware. So I would say tracking (.) tracking your cycle and making a note, of what the common changes are for you. But also, what's going on in your life, why you might be feeling bad, because that will help to keep track of (.) if you are having mood changes (.) um, are they to do with (.) is there a pattern across the menstrual cycle? And many women, as you probably know, doing the tracking is actually, it's one of the best ways of intervening in PMS, which is a dreadful thing for PMS researchers because you get women into your studies and they fill out the daily diaries and then they're cured! And in fact, in studies where we've done RCTs with PMS interventions and I've done a number of those, the um, control group that's keeping the daily diaries actually do show a positive effect. You know, those women do find a reduction in symptoms. And so, yes, awareness is really important. Um, self-care. So actually making sure at those times, if you do have a pattern of mood change and you find it has a consistent time when you know that you are feeling (.) and I would define it as 'more vulnerable', 'more reactive', um (.) needing to self-nurture or be nurtured, not all women want to be nurtured, at that time. To actually engage in self-care. And that would be (.) that would include things like taking time out. So it might be just taking some small amount of time for yourself, going easy on yourself, not putting the pressure on yourself that you might put on yourself at other times, not having the expectation of high performance, whether that's at work or with your family or with friends, that you might have at other times; actually going easy on yourself. Um, and then engaging in positive strategies around physical self-care. So making sure you're eating properly, making sure you're sleeping. Doing exercise has an amazing impact on health at all times of the menstrual cycle or the life cycle. And I'm not a (.) I'm not a big exerciser, I'm not a gym bunny. I basically walk and do pilates a couple of times a week. But it makes a massive difference. Um, as many women are not eating they're dieting. So trying to be thin. And if you're not eating and you've got really low blood sugar and you'll feeling more reactive, then you are going to be more irritable and you're going to feel more depressed. Um, I think also. If you find that your [pause] PMS is about being angry and irritable, which it is for a lot of women, and that's often why women self-diagnose, um actually thinking about what it is you're angry about or irritable about when you're premenstrual. So is it things that actually need to be addressed at other times in the cycle? That are not (.) that you're not addressing. You're not (.) you're not discussing because you're self-silencing. So, if you're angry at your partner, or really angry with the children, which a lot of women are (.) addressing...[interrupted by interviewer having coughing fit].</t>
    </r>
  </si>
  <si>
    <r>
      <t>Marta:</t>
    </r>
    <r>
      <rPr>
        <sz val="11"/>
        <color theme="1"/>
        <rFont val="Cambria"/>
        <family val="1"/>
      </rPr>
      <t xml:space="preserve"> Er, I think that the best ways to manage it by using antidepressant drugs er (.) and using the cyclical treatment or symptom onset treatment. I think that's (.) that's been proven by a number of studies to be highly effective and it's a safe treatment. I think that (.) which is not yet published, but we hope to publish it this spring. I think that the treatment we are now proposing using progesterone receptor antagonists would be really, really, really promising. But they are (.) that would be off-label use because the progesterone receptor antagonists are used to treat uterine fibroids and they're only used to treat (.) um for pre-operative treatments. I think they're only (.) you're only allowed to use them for three months. So my study is a proof of concept, but I know that there are new progesterone receptor antagonists coming into the market and (.) and that the development program aims to (.) to have treatment (.) long term treatments for (.) for fibroids. So I think that could be a treatment in the future [cough- pause]. But our findings have to be validated of course, and it has to be safe. But as of now, definitely the antidepressants. </t>
    </r>
    <r>
      <rPr>
        <b/>
        <sz val="11"/>
        <color theme="1"/>
        <rFont val="Cambria"/>
        <family val="1"/>
      </rPr>
      <t>Interviewer:</t>
    </r>
    <r>
      <rPr>
        <sz val="11"/>
        <color theme="1"/>
        <rFont val="Cambria"/>
        <family val="1"/>
      </rPr>
      <t xml:space="preserve"> So can I just clarify something? The progesterone antagonist you are talking about (.) about (.) is that the same as GNRH? </t>
    </r>
    <r>
      <rPr>
        <b/>
        <sz val="11"/>
        <color theme="1"/>
        <rFont val="Cambria"/>
        <family val="1"/>
      </rPr>
      <t>Marta:</t>
    </r>
    <r>
      <rPr>
        <sz val="11"/>
        <color theme="1"/>
        <rFont val="Cambria"/>
        <family val="1"/>
      </rPr>
      <t xml:space="preserve"> No! Interviewer: It's a different thing? </t>
    </r>
    <r>
      <rPr>
        <b/>
        <sz val="11"/>
        <color theme="1"/>
        <rFont val="Cambria"/>
        <family val="1"/>
      </rPr>
      <t>Marta:</t>
    </r>
    <r>
      <rPr>
        <sz val="11"/>
        <color theme="1"/>
        <rFont val="Cambria"/>
        <family val="1"/>
      </rPr>
      <t xml:space="preserve"> It's a different thing. And the beauty (.) I mean, they (.) they more or less have the same effect. They induce anovulation. But the beauty with the progesterone receptor antagonist is that they don't have the same side effects as the GNRH Agonists. So um it would be much more um (.) useful for the women. Absolutely.</t>
    </r>
  </si>
  <si>
    <t>Yes- progesterone antagonist</t>
  </si>
  <si>
    <r>
      <t>Ria:</t>
    </r>
    <r>
      <rPr>
        <sz val="11"/>
        <color theme="1"/>
        <rFont val="Cambria"/>
        <family val="1"/>
      </rPr>
      <t xml:space="preserve"> Um, so physically. I highly recommend. And I don't do one on one client work for (.) several reasons. But if I were to do that sort of thing and give that kind of one on one personal advice to people, it would be to physically take vitamin D, magnesium and zinc. These are all and (.) again, I can say a lot about the pharmaceutical industry and like how vitamins are made and all that stuff. So you can either take it as a supplement or eat foods that really boost those levels of vitamins and our (.) and vitamin D is considered a hormone as well in our bodies because just the way like ancestral food systems or modern food systems work is that our food and nourishment that we get today is very different, even if it's the same exact like food or carrot or wheat, for example, that our ancestors a 100 years ago. It just like it's very different. And so we don't get as much of the (.) they're not as nutrient dense. So if possible, supplement your eating plan or just food and build it into your menu to get vitamin D, magnesium, zinc. Um and then spiritually and emotionally, how to manage it? Do things that make you that bring you just a lot of joy and do them by yourself. So I like to prescribe a good dance party to people. So just like put on your favourite song, dance it out, release it and let yourself just have a night in bed where you eat your favourite food, you watch maybe a movie or you read a book or whatever it is that you can just like get into and that you enjoy. These are things that I like. So I encourage people to do things that they really like. Maybe they like crafting, maybe they like baking, maybe they like dot, dot, dot? So mean different things. So for mental and emotional, do things that you really like and do it by yourself and let yourself sometimes, especially if you're going to cry like just let it out. And then I (.) some (.) like in my class, I teach at a university as well. I teach a process called regulating that I've learned from a friend of mine who's an energy healing practitioner. And basically, it's a body movement and a practice where you like, you go breathe in, breathe out, breathe in, breathe out, breathe in, breathe out. And you can move your hand, pedal your hands in whatever way or you can pedal your feet. And it's a way to bring your body, mind and spirit from being really activated, let's say, and like overwhelmed in the sympathetic nervous system and bring it to be more parasympathetic dominant and like a little bit more relaxed and grounded. And so, like, for example, when I was on the pill, there would be times where I was just like I would cry for like an hour. And it was just I was so upset over a certain thing. And in those moments, you know, there's a line between crying as release of trauma and crying as a coping mechanism to deal with some sort of underlying mental, emotional, spiritual, physical pain. So both releasing and self-regulating release, self-regulate and then spiritually, I encourage people to do whatever ceremony they're called to do, whether that's drawing tarot cards, whether that's going outside by yourself for a walk and just breathing and taking notice of like the beauty of the earth and more than human beings. Reading scriptures, if that's something that you do in your practice, just any kind of spiritual ceremony. And if they're not into the term spiritual, then we can come up with different ways to talk about what that means. A lot of reflection, that sort of thing.</t>
    </r>
  </si>
  <si>
    <t>SNRI- Serotonin and norepinephrine reuptake inhibitors and NSAIDs</t>
  </si>
  <si>
    <r>
      <rPr>
        <b/>
        <sz val="11"/>
        <color theme="1"/>
        <rFont val="Cambria"/>
        <family val="1"/>
      </rPr>
      <t>John</t>
    </r>
    <r>
      <rPr>
        <sz val="11"/>
        <color theme="1"/>
        <rFont val="Cambria"/>
        <family val="1"/>
      </rPr>
      <t>: I think any medical condition is usually best managed within a biopsychosocial model. And er (.) in essence, what that means is starting off with conservative treatments like looking at people's diets and you know drugs that they may or may not be taking, exercise um (.) and then moving from that. If that doesn't ameliorate things, I mean, for many women, they can actually have a very profound impact on their symptoms by altering their diet, exercising, etc. Um (.) so that's the starting point. Um (.) environmental factors, I think many women that come into this clinic will [pause] describe how their symptoms got worse in the context of something else happening in their life and then feeling stressed or upset about something and the PMS occurs in the context of that so trying to address those environmental things and or the way somebody thinks about them. That's more psychology [pause] Um (.) and if people can get it- CBT and evidence based psychological treatments are certainly top of the list, um there are some non-pharmacological er (.) treatments with some evidence base to support them. Usually before people have come to this clinic, they've tried most of these things, but I'm sure you're aware of things like Agnus Castus and things that have some evidence base. The thing about PMS, though, that we're also aware of is that there's a very significant placebo effect for many of the treatments out there, which in a way is a good thing, because it means that many things can help it. But I guess it also leaves some people a bit more open to (.) non-evidence based, charlatan type things, which [pause] May (.) may or may not be problematic [inhale, almost laugh]. And then there's the medical treatments, which er (.) could be loosely or clumsily described as being psychiatric and gynaecologic um (.) or hormonal or non-hormonal. And right at the end of that, algorithm as you probably know are surgical options, which (.) um, are sometimes recommended, but not that often in this clinic.</t>
    </r>
  </si>
  <si>
    <t>No (but maybe implied with 'surgical approaches'?)</t>
  </si>
  <si>
    <r>
      <t>Laura:</t>
    </r>
    <r>
      <rPr>
        <sz val="11"/>
        <color theme="1"/>
        <rFont val="Cambria"/>
        <family val="1"/>
      </rPr>
      <t xml:space="preserve"> [Pause] well, PMS is different than PMDD, so really depends on the constellation of symptoms that somebody has. So for PMS, the best way to manage it really is [pause] depends on the symptoms people experience. So, you know, if they experience bloating and headache and pain, that's a different treatment than if they have PMDD and experience emotional dysregulation.</t>
    </r>
  </si>
  <si>
    <r>
      <t>Zoe:</t>
    </r>
    <r>
      <rPr>
        <sz val="11"/>
        <color theme="1"/>
        <rFont val="Cambria"/>
        <family val="1"/>
      </rPr>
      <t xml:space="preserve"> Um, I think it comes down to um what if, you know, if the woman experiences interference. I don't think you need to manage anything (.) if it doesn't, if it's not actually causing a problem. Um, people have lots of (.) have (.) or manage (.) or manage is sort of the wrong word there. People have lots of things that they experience. Not all things need to be managed. Some things just need to be experienced. Um, and so um if a woman (.) um does find that it is interfering with her, functioning with her, sleeping with her, with elements of her physiology, she may want to manage that through things that actually target and respond to those physiological changes. So she might want to do something that's more active, something that's around sleep, something um that's around exercise, something that's actually addressing that in extreme situations. If it's interfering quite significantly, she may need to have a look at some sort of hormonal intervention um just to correct or (.) or not to correct but to bring back into balance what might be (.) what might be happening there. If the interference is happening at an interpersonal level, well, then she needs to have a look at what's actually happening at that interpersonal face. But sometimes that might mean managing the physiology first in order to have some clear space. So some clear air to do that. So I think it's (.) it's really down to a woman assessing what's the level of interference or what's the level of distress and then um doing what's appropriate. And that's (.) that can be physiological, psychological; it can be personal. Er, could be walking the dog. It can be a whole range of issues.</t>
    </r>
  </si>
  <si>
    <r>
      <t>Geraldine:</t>
    </r>
    <r>
      <rPr>
        <sz val="11"/>
        <color theme="1"/>
        <rFont val="Cambria"/>
        <family val="1"/>
      </rPr>
      <t xml:space="preserve"> [Pause] let's see (.) probably with self-care. Extra rest, stress management. Um, things like that. I mean, there isn't really any valid medical treatment. So I would say self-care and probably, you know, if women could be taught some cognitive therapy or, you know, some feminist analysis so they could rethink [emphasis] what the symptoms mean. I think they would be able to manage them and feel better.</t>
    </r>
  </si>
  <si>
    <r>
      <t>Chris:</t>
    </r>
    <r>
      <rPr>
        <sz val="11"/>
        <color theme="1"/>
        <rFont val="Cambria"/>
        <family val="1"/>
      </rPr>
      <t xml:space="preserve"> Oh, You can't answer that question [amused tone]! First of all, you make (.) you make a specific diagnosis by um (.) and don't treat until you've made a diagnosis because retrospective diagnosis by the patient herself is not accurate. OK? And so you must do a prospective evaluation and even a lot of people say that and then don't do it. But I've always done a prospective evaluation looking at two cycles and seeing if it occurs. So if you don't make a prospective diagnosis, it's gonna start to be in trouble in terms of treating it. So the treatment starts with the diagnosis. Then it (.) it is so varied. You can't say how would you treat it, um unless you cover the whole lot. So, you know, I wrote with others the Royal College guideline. So basically you start simple, which is a pill. And I'll come back to the pill, in a sec or an SSRI. Yeah. And so they're good starting points (.) or maybe even greater, simpler starting point is that (.) to (.) to counsel a patient. Maybe (.) maybe get a [pause] um CBT or something like that, but it's very difficult to get that through general practice. And so (.) so it's just simple things first. If you're going to use um, if you're gonna use an SSRI, it doesn't matter which one; you can use it continuously or luteal phase only. If you're going to use the pill, then some pills because they've got progesterone in them. They suppress ovulation, but you're still giving them a cycle of progesterone. That progesterone could go to the receptors and cause a problem. So maybe pills such as Eloine or what used to be called Yaz has (.) does not to the same extent affect the receptor, I've got a lot (.) I've got a fair bit of (.) got more experience than most people with that and there are patients who will still get PMS with it. Um (.) so that's (.) that's the um milder patients. If they don't respond to that, of course then they're severe. They're severe but didn't respond. So you can stop the hormonal cycle, um you can stop hormone cycle with the pill. But there's progesterone in it, you can stop the cycle with Danazole, but that's an unpopular drug now because it causes male side effects (like hair and baldness and so forth). But it was very effective. It also (.) you can also suppress the cycle with oestrogen only. If you give oestrogen only, it's (.) if (.) it um down regulates the hypothalamus, pituitary, ovarian axis and the symptoms go away. But if you give oestrogen only long term, that also stimulates the lining of the womb the endometrium and you then run the risk of endometrial cancer. You can prevent that by giving progesterone, but of course the progesterone brings the symptoms back. So you are going round in circles. One way of getting out of that is to put the progesterone in the uterus in a Mirena coil or levogestral-containing IUS and that'll protect the endometrium. And the progesterone will suppress ovulation and treat the symptoms (.) so I've treated many patients like that (.) slight difficulty, some patients absorb the levogestral. It goes to the brain and stimulates PMS. And then it's continuous PMS- like symptoms. So for a large number of patients that I was treating, suppress the hormone cycle with oestrogen, protect the endometrium with the Mirena; pretty good. If that doesn't work. You can give a GNRH agonist analogue. They have the disadvantages of stimulating in the first part of the cycle and then they suppress it. And I almost think if you still have symptoms after suppression with GNRH, then you must question the diagnosis (.) Uh, as a long term therapy. It's got disadvantages because it creates a pseudo menopause, gives them hot flushes and all the side effects insomnia and long, long term the risk of osteoporosis. You can give add back, but of course when you're giving add back you're in the cycle again of oestrogen and then needing progesterone. There's a drug called Tibalone, which works in quite a lot of patients, and may not re stimulate (.) the cycle (.) So you're always in this business of having an endometrium. So if the endometrium is there and you give oestrogen, everything's fine, but you can't give them (.) um you can't give them progesterone because of bringing about symptoms. But if you're not giving them progesterone they get cancer of the lining of the womb. So you've got this cycle. So I would sit in my PMS and menopause clinic and half of the time I'd be um causing PMS and the other half the time I’d be causing menopause symptoms! The only way (.) there's only one cure, well there's two cures. One is a natural cure. That's the menopause. And the other cure is take out the uterus, ovaries and cervix. Why uterus ovaries and cervix? Well, if you just take out the uterus, you won't have a period, but you still have the hormone cycles, so you'll still have the PMS, but you won't get diagnosed with PMS because the GP will say you can't have PMS, you haven't got any periods. So um (.) so those cycles still continue. If you just take out the uterus (.) No! That's if you just take out the uterus (.). If you just take out the ovaries, then you've created a menopause. So you've got to give oestrogen and you're back into that problem of giving (.) needing to give progesterone and and (.) er bring the symptoms back. So that's a disservice you could do the patient, if you take out the uterus and the ovaries, you can give oestrogen and you don't need to give progesterone because there's no endometrium. If you do it down a laparoscope: um keyhole surgery, you (.) there's always a temptation for the surgeon to leave the cervix in. But the cervix contains sometimes a little bit of endometrium. So you're back with 'can't give oestrogen'. So taking out the lot and giving oestrogen is the only cure. But of course that's in a very, very small percentage of patients… Okay. Well there's (.) you see if you're a laparoscopic surgeon, the easiest thing to do is take out the ovaries. Quick, quick, easy operation. But you've still got the uterus so you're in trouble. If you're not (.) if you're gonna take out the uterus and you say well we'll leave the cervix. Because it's good for sex (which it's not) but there was a few papers saying that. But if you leave the endometrium in and then you're in trouble because you've got to give progesterone. And then I got a patient. The last, one of the last few patients I had, she (.) she was on my waiting list for the full works. She went off to another hospital because of the waiting list initiative, they had (.) took out just her ovaries, she had severe complications. Um (.) She got a ooph (.) no, she had her uterus out - left the cervix. No, it's (.) can't remember now! </t>
    </r>
    <r>
      <rPr>
        <b/>
        <sz val="11"/>
        <color theme="1"/>
        <rFont val="Cambria"/>
        <family val="1"/>
      </rPr>
      <t xml:space="preserve">Interviewer: </t>
    </r>
    <r>
      <rPr>
        <sz val="11"/>
        <color theme="1"/>
        <rFont val="Cambria"/>
        <family val="1"/>
      </rPr>
      <t xml:space="preserve">They left something (.) </t>
    </r>
    <r>
      <rPr>
        <b/>
        <sz val="11"/>
        <color theme="1"/>
        <rFont val="Cambria"/>
        <family val="1"/>
      </rPr>
      <t>Chris:</t>
    </r>
    <r>
      <rPr>
        <sz val="11"/>
        <color theme="1"/>
        <rFont val="Cambria"/>
        <family val="1"/>
      </rPr>
      <t xml:space="preserve"> They left something in and there was a very very (.) no I think they left just the cervix in. And she was still bleeding. I think that was it. So I will always emphasize that there is no logic in leaving in the uterus or the cervix. And in the guideline, I had endless arguments with the chairman of the guideline committee at the college because he likes to just do the (.) er (.) there's no evidence either way on any of this. I wouldn't take out the uterus and ovaries except very last resort and I wouldn't take it out without a GNRH test which tells you what's going to happen. The GNRH test has never been scientifically validated, but if you've still got symptoms after that, then um (.) then the trouble is some patients have (.) um (.) have menopause symptoms and they don't know whether they got PMS symptoms or menopause. So I'll give them GNRH, wipe out the cycle, give them oestrogen because that'll get rid of the menopause symptoms and then you don't need to give them progesterone (.) Well you do because if they tolerate the progesterone, you can treat them with oestrogen, GNRH and progesterone, there's not many like that. Um (.) so it's just (.) it's a good way of finding out what will happen. I say, well, this is a test of taking everything out. Not saying you should have it out, but it's a good test for it. </t>
    </r>
    <r>
      <rPr>
        <b/>
        <sz val="11"/>
        <color theme="1"/>
        <rFont val="Cambria"/>
        <family val="1"/>
      </rPr>
      <t>Interviewer:</t>
    </r>
    <r>
      <rPr>
        <sz val="11"/>
        <color theme="1"/>
        <rFont val="Cambria"/>
        <family val="1"/>
      </rPr>
      <t xml:space="preserve"> Can you give me any rough numbers? As to like, I'm guessing that the surgical is for really very few cases (.)? </t>
    </r>
    <r>
      <rPr>
        <b/>
        <sz val="11"/>
        <color theme="1"/>
        <rFont val="Cambria"/>
        <family val="1"/>
      </rPr>
      <t>Chris:</t>
    </r>
    <r>
      <rPr>
        <sz val="11"/>
        <color theme="1"/>
        <rFont val="Cambria"/>
        <family val="1"/>
      </rPr>
      <t xml:space="preserve"> Yes. Twelve a year? I would (.) but (.) but then I would be. No, not 12 a year. I think maybe twelve in five years. And I would be seeing the worst of the country. Yeah?</t>
    </r>
  </si>
  <si>
    <t>Oestrogen only</t>
  </si>
  <si>
    <r>
      <t>Jo:</t>
    </r>
    <r>
      <rPr>
        <sz val="11"/>
        <color theme="1"/>
        <rFont val="Cambria"/>
        <family val="1"/>
      </rPr>
      <t xml:space="preserve"> I think that's (.) that's the problem, isn't it? So you could have a sort of natural solution, which would be menopause or a medical solution and that'll involve the available options; um, removing the ovaries and the uterus, cervix, the whole thing. It is going to work in women who've got clear cut or core PMS. But at the moment, drug (.) drug options are limited. You know, you see things like "70 percent of women will respond to an SSRI". It's worth trying. But the ones that finally filter through, I think, are the patients where SSRI's haven't worked or using contraception to inhibit ovulation. That's fraught with its own difficulties with how affected women will respond to the hormones that you're then giving them. So, yeah, so I think basically there is (.) there is a real lack of a good treatment.</t>
    </r>
  </si>
  <si>
    <t>Moderate to severe</t>
  </si>
  <si>
    <t>Do gender/ profession on other sheet)</t>
  </si>
  <si>
    <r>
      <t>Alice:</t>
    </r>
    <r>
      <rPr>
        <sz val="11"/>
        <color theme="1"/>
        <rFont val="Cambria"/>
        <family val="1"/>
      </rPr>
      <t xml:space="preserve"> I mean if you think about it, pre, during and post, you're exposed for like half a bloody month. So it's constant. It doesn't go anywhere. And if you look at the science of what happens in a woman, you know, you release the egg and then everything starts to take off again and you prepare to release another egg, it’s a never ending journey ever (.) and so for me, it's become like learning about my own body. I'm waiting for my body to settle down. And at one point I tried to use drugs to help and have a regular period which didn't work. So how do I manage it? It's mostly through. Exercise - not focusing on it. So I do not let it. As I say, I don't really think about it, you know (.) in the here and now I think about it, what I'm going through, going through what's about to happen or if it's like a horrible one, but I know it will pass. So making sure I now know the triggers so I won't (.) I won’t drink before I know it's coming. I think caffeine makes it worse (.) I'm not a big coffee drinker or anything, but I think like strong coffee makes it worse. I think lack of sleep makes it worse. I think not being active or doing exercise definitely makes it worse. So I try to be as active as I possibly can. I think long haul travel makes it significantly worse and not just that, but unpredictable. So if you think it's coming, then it might not arrive. And I think if you've got stress going on in your life that could make it a hundred times worse. So I've noticed that my pain is much worse when I have had something stressful happen. So, you know, that's like self-management or what you can do in your life. You know, go to some people might go to yoga. Some might go for a swim. Some people might. I don't know. Spend some time friends, whatever, it's just yeah. But, you know, we're lucky because we live in the West, a rich society. You could have a whole other topic on how is this perceived and experienced by people that live in a third world country? And you've probably got a completely different set of experiences and opinions.</t>
    </r>
  </si>
  <si>
    <t xml:space="preserve"> No</t>
  </si>
  <si>
    <t>Painkillers (implied)</t>
  </si>
  <si>
    <r>
      <t>Beth:</t>
    </r>
    <r>
      <rPr>
        <sz val="11"/>
        <color theme="1"/>
        <rFont val="Cambria"/>
        <family val="1"/>
      </rPr>
      <t xml:space="preserve"> It's kind of a work in progress, and I don't know if I actually do manage all of them. I think most of them I just put up with and wait till they go away [laugh], I think just by being aware of them as being down to the menstrual cycle and knowing that they're not going to last forever and knowing why they're happening. Or at least you know, when they're going to happen. It's helpful because it means that (.) you know, I can think 'Oh, this is only going to go on for a few days and then I'll feel better'. I think just that awareness is helpful cause to be honest, there's not a huge amount else I feel I could do about it. You know, I (.) the point of view of, the anxiety, I'm already on medication for that. I don't want to take any more (.) but just being aware that that's going to get worse around ovulation and for a week before my period. I can tell myself, well, it's temporary and then I know when it's going to get better and I try and self-manage it. I do the same things that I do really in general for my anxiety, which is making sure I get enough sleep. I don't I (.) I used to do yoga for various reasons but being busy with other stuff, I'm not doing it at the moment, but I did find yoga really, really helpful. And I still take from that a kind of breathing exercises that you can do because I can do that whenever. So (.) yeah (.) breathing, breathing exercises for relaxation I find really helpful. I rarely drink alcohol. I don't smoke, I eat fairly healthy. So I guess that all helps. I must say there's probably more I could do in terms of getting exercise. Another significant premenstrual symptom, I guess, is, is constipation actually, and I know (.) that (.) there's stuff I should do to help with that, but I don't. Erm. Because I know I don't drink enough fluids and if I did increase my fluid intake. In the week before my period, it'd probably help. I know that in my head. But I just don't. I don't do it because (.) I like (.) some (.) some people naturally get thirsty and drink a lot. And I (.) I just (.) I can go through the day without having a drink [laugh] and that's really bad for you. So, yeah, there's stuff I could do to help that I don't because I'm lazy and forgetful [laugh]. Yeah, so I'm definitely not helping myself… There's other things I do. I take a vitamin B complex (.) actually, because I did read somewhere there was a particular B vitamin that could help with PMS and another B vitamin. A different one that could help with the skin picking behaviours. So (.) so though there's not a huge evidence base for that. I take it anyway. Yeah, to be honest, I'm not sure if it makes a big difference or not, but I feel generally a bit healthier when I take vitamin B complex and vitamin C supplements, so. So who knows? What else do I do? Oh, I take a lysine supplement as well, because I did go through a very long phase a couple of years back, of getting a break out of cold sores before every period, which was just horrible cause it meant. I couldn't really put anything on my face. It was really painful. They wept all the time. So I had to put dressings on them. I got really fed up with it. So, yeah. I still take lysine (.) erm, yeah.</t>
    </r>
  </si>
  <si>
    <t>No (already on anti-anxiety drug)</t>
  </si>
  <si>
    <t>Anxiety/ skin changes</t>
  </si>
  <si>
    <t>Painkillers</t>
  </si>
  <si>
    <t xml:space="preserve">Period pain/ mood </t>
  </si>
  <si>
    <r>
      <t>Dani:</t>
    </r>
    <r>
      <rPr>
        <sz val="11"/>
        <color theme="1"/>
        <rFont val="Cambria"/>
        <family val="1"/>
      </rPr>
      <t xml:space="preserve"> Usually just some painkillers and just being a bit like kinder to myself normally, just like if I'm just feeling exhausted, I just let myself sleep a bit longer. Yeah. It doesn't take very much, but it is just yeah, it's usually just painkillers or [pause] sometimes I know you're not supposed to, but I just need some extra sugar so I just have like biscuits or something that that kind of thing. And sometimes I really crave meat around that time. So, I'll have that. But yeah, I don't really need to do much to manage my PMS as it were. Like it just sort of (.) it just is. And I just sort of accept it and let it be. And that's sort of enough for a lot of the time just to realize that's just because of where I am in the cycle rather than trying to cheer myself up or anything.</t>
    </r>
  </si>
  <si>
    <r>
      <t>Emma:</t>
    </r>
    <r>
      <rPr>
        <sz val="11"/>
        <color theme="1"/>
        <rFont val="Cambria"/>
        <family val="1"/>
      </rPr>
      <t xml:space="preserve"> So [long pause] for mood related symptoms, I take citalopram I'm on a low dose of citalopram every day, and that just helps to erm, stabilize my mood. So before I was taking that, I would have full blown depression for about four days. I don't get (.) I don't get that now that I take citalopram. I definitely still have low mood. But it's not (.) nothing compared to what it was. I take ibuprofen around ovulation and in the days leading up to my period, because with PMDD one of the (.) one of the views is that the body has an inflammatory response around ovulation and premenstrually to these fluctuations. So I take ibuprofen to try and manage that erm, and anti-histamines as well, which help particularly with erm premenstrual headaches. But I get (.) I try and lead a fairly healthy lifestyle, so I try and cut out gluten. Where I can because I do, I can get IBS symptoms around ovulation and premenstrually. God it's all fun and games isn't it! [Laugh] and I try to eat a lot of vegetables and fish and cut out processed refined sugar and (.) stuff like that, which is just going to make things a whole lot worse. I take oil of evening Primrose. B vitamins, iron supplements, vitamin D. Agnes cactus, ahh Agnes Casta.. Argh, I never get it right. </t>
    </r>
    <r>
      <rPr>
        <b/>
        <sz val="11"/>
        <color theme="1"/>
        <rFont val="Cambria"/>
        <family val="1"/>
      </rPr>
      <t>Interviewer:</t>
    </r>
    <r>
      <rPr>
        <sz val="11"/>
        <color theme="1"/>
        <rFont val="Cambria"/>
        <family val="1"/>
      </rPr>
      <t xml:space="preserve"> Agnus Castus? </t>
    </r>
    <r>
      <rPr>
        <b/>
        <sz val="11"/>
        <color theme="1"/>
        <rFont val="Cambria"/>
        <family val="1"/>
      </rPr>
      <t>Emma:</t>
    </r>
    <r>
      <rPr>
        <sz val="11"/>
        <color theme="1"/>
        <rFont val="Cambria"/>
        <family val="1"/>
      </rPr>
      <t xml:space="preserve"> Vitex root, yeah? What else do I do? Yeah, and I think more recently just (.) we talked about it earlier, but just conscious scheduling. So making sure that. When I'm premenstrual or the days after ovulation, I've got some free time, some downtime where I can just have a nap. Some things so, self-care. Actually planning and scheduling in some time for self-care. Usually for me, that is literally just going to bed (.) or watching Netflix or it's just staying out of my inbox [laugh]. And yeah (.) well, yeah, and tracking (.) tracking the symptoms as well. And that's really helped me. And so I mentioned I'm going to the doctor's next week and that's because every day I'm really thinking about, OK, how do I feel, how is my mood, has my energy erm and doing that allows me to see any kind of changes or anomalies. And then I can go in and speak to my GP.</t>
    </r>
  </si>
  <si>
    <t>Painkillers- ibuprofen</t>
  </si>
  <si>
    <t>No (although now on injection)</t>
  </si>
  <si>
    <r>
      <t>Faith:</t>
    </r>
    <r>
      <rPr>
        <sz val="11"/>
        <color theme="1"/>
        <rFont val="Cambria"/>
        <family val="1"/>
      </rPr>
      <t xml:space="preserve"> Erm (.) Tranexamic acid, cocodamol, hot water bottles (.) and I just drug myself up (.) like as soon as I feel an inkling of anything, I go straight to cocodamol which is really bad because I (.) really wanted to (.) um (.) like just through learning through um time, like you just learn about like the effects of medicine like relying on medicine and stuff. But my mom is like "your body is not like everyone else's. You can't like (.) other people can survive. But you can't you actually need it”. It's awful like to think you’re reliant (.) but at the same time. I just can't not (.) </t>
    </r>
    <r>
      <rPr>
        <b/>
        <sz val="11"/>
        <color theme="1"/>
        <rFont val="Cambria"/>
        <family val="1"/>
      </rPr>
      <t>Interviewer:</t>
    </r>
    <r>
      <rPr>
        <sz val="11"/>
        <color theme="1"/>
        <rFont val="Cambria"/>
        <family val="1"/>
      </rPr>
      <t xml:space="preserve"> So, it does help you? </t>
    </r>
    <r>
      <rPr>
        <b/>
        <sz val="11"/>
        <color theme="1"/>
        <rFont val="Cambria"/>
        <family val="1"/>
      </rPr>
      <t>Faith:</t>
    </r>
    <r>
      <rPr>
        <sz val="11"/>
        <color theme="1"/>
        <rFont val="Cambria"/>
        <family val="1"/>
      </rPr>
      <t xml:space="preserve"> Yeah. Cocodamol, definitely. Tranexamic acid makes me vomit. And there's a new one that I had to try recently (.) </t>
    </r>
    <r>
      <rPr>
        <b/>
        <sz val="11"/>
        <color theme="1"/>
        <rFont val="Cambria"/>
        <family val="1"/>
      </rPr>
      <t>Interviewer:</t>
    </r>
    <r>
      <rPr>
        <sz val="11"/>
        <color theme="1"/>
        <rFont val="Cambria"/>
        <family val="1"/>
      </rPr>
      <t xml:space="preserve"> So you don't do that anymore? You tried it and it was just too (.) </t>
    </r>
    <r>
      <rPr>
        <b/>
        <sz val="11"/>
        <color theme="1"/>
        <rFont val="Cambria"/>
        <family val="1"/>
      </rPr>
      <t>Faith:</t>
    </r>
    <r>
      <rPr>
        <sz val="11"/>
        <color theme="1"/>
        <rFont val="Cambria"/>
        <family val="1"/>
      </rPr>
      <t xml:space="preserve"> Yeah, It got too much. There's another one. It starts with 'n' we spoke about it at the forum (.) </t>
    </r>
    <r>
      <rPr>
        <b/>
        <sz val="11"/>
        <color theme="1"/>
        <rFont val="Cambria"/>
        <family val="1"/>
      </rPr>
      <t>Interviewer:</t>
    </r>
    <r>
      <rPr>
        <sz val="11"/>
        <color theme="1"/>
        <rFont val="Cambria"/>
        <family val="1"/>
      </rPr>
      <t xml:space="preserve"> Oh, Naproxen? </t>
    </r>
    <r>
      <rPr>
        <b/>
        <sz val="11"/>
        <color theme="1"/>
        <rFont val="Cambria"/>
        <family val="1"/>
      </rPr>
      <t>Faith:</t>
    </r>
    <r>
      <rPr>
        <sz val="11"/>
        <color theme="1"/>
        <rFont val="Cambria"/>
        <family val="1"/>
      </rPr>
      <t xml:space="preserve"> Yeah. Naproxen. So, that's the most recent one I had to start using (.) but it's not (.) </t>
    </r>
    <r>
      <rPr>
        <b/>
        <sz val="11"/>
        <color theme="1"/>
        <rFont val="Cambria"/>
        <family val="1"/>
      </rPr>
      <t>Interviewer:</t>
    </r>
    <r>
      <rPr>
        <sz val="11"/>
        <color theme="1"/>
        <rFont val="Cambria"/>
        <family val="1"/>
      </rPr>
      <t xml:space="preserve"> Is it not nice? </t>
    </r>
    <r>
      <rPr>
        <b/>
        <sz val="11"/>
        <color theme="1"/>
        <rFont val="Cambria"/>
        <family val="1"/>
      </rPr>
      <t>Faith:</t>
    </r>
    <r>
      <rPr>
        <sz val="11"/>
        <color theme="1"/>
        <rFont val="Cambria"/>
        <family val="1"/>
      </rPr>
      <t xml:space="preserve"> Yeah. I remember being on the train and feelin' like (.) this is how I'm gonna go out (.) I'm gonna die on the (.) die on the tube! [Laugh] like it's just so (.) it makes me really weak. It's really strong, but then it's the one that does the job.</t>
    </r>
  </si>
  <si>
    <t>Painkillers- various</t>
  </si>
  <si>
    <r>
      <t>Gemma:</t>
    </r>
    <r>
      <rPr>
        <sz val="11"/>
        <color theme="1"/>
        <rFont val="Cambria"/>
        <family val="1"/>
      </rPr>
      <t xml:space="preserve"> Oh, I just ride it out. I don't take medicine. I don't take medicine ever, though. I've got this whole negative (.) I studied anthropology (.) [laughter]! </t>
    </r>
    <r>
      <rPr>
        <b/>
        <sz val="11"/>
        <color theme="1"/>
        <rFont val="Cambria"/>
        <family val="1"/>
      </rPr>
      <t>Faith:</t>
    </r>
    <r>
      <rPr>
        <sz val="11"/>
        <color theme="1"/>
        <rFont val="Cambria"/>
        <family val="1"/>
      </rPr>
      <t xml:space="preserve"> Yeah, it's because of you and like (.) a few other people (.) cos a lot of friends I have and family members, like they all have your approach that medicine is (.) [overlapping] bad. </t>
    </r>
    <r>
      <rPr>
        <b/>
        <sz val="11"/>
        <color theme="1"/>
        <rFont val="Cambria"/>
        <family val="1"/>
      </rPr>
      <t>Gemma:</t>
    </r>
    <r>
      <rPr>
        <sz val="11"/>
        <color theme="1"/>
        <rFont val="Cambria"/>
        <family val="1"/>
      </rPr>
      <t xml:space="preserve"> [Overlapping] Yeah, but again, pain it's like I (.) I (.) I don't take medicine by rule but if I'm (.) if I have a very bad period, I'll take it (.) I'll take it if I really need it. Again, like (.) generally they're okay. But there's months where they are bad and I will run to the medicine. So I completely, it's because I don't need to. Do you know what I mean? The pain is manageable. It's hard (.) but it's manageable. But again, I have a day of pain out of my four days it's only one day so I can manage it. And I need to go to the toilet. And that happens. It is excruciating, though. I literally take off all my clothes. I'm sweating. I'm like "I'm givin' birth, I'm givin' birth!" [Nervous laugh] and I need to just get out. But I (.) because I know it's going to end. I don't need to go to the medicine and often for me, as well. When I take (.) I used to take medicine because I used to think that is something you should just do (.) before the pain even happens, my mum takes medicine to prevent the pain happening. With me (.) what I'd find is that when I took the medicine, it would only hold it for like two to three hours. Then the gap that comes when it's worn off was excruciating… it was excruciating. And then I had to jump to the medicine again. And then it would hold it again, but it would come anyway. It just came like lesser and I'd still need to go to the toilet so I thought like, do you know what? I just ride it out now, I'll just ride it out (.) I don't take medicine. </t>
    </r>
    <r>
      <rPr>
        <b/>
        <sz val="11"/>
        <color theme="1"/>
        <rFont val="Cambria"/>
        <family val="1"/>
      </rPr>
      <t>Interviewer</t>
    </r>
    <r>
      <rPr>
        <sz val="11"/>
        <color theme="1"/>
        <rFont val="Cambria"/>
        <family val="1"/>
      </rPr>
      <t xml:space="preserve">: Mm hmm. [pause] Sorry I'm just taking that all in. 'cos it (.) um, I've met a lot of people who have quite bad pain and they don't take medicine. And I am the same. So I get bad pains and I know all this and I know that taking ibuprofen beforehand really helps reduce the pain and helps reduce bleeding. And I still don't always do it (.) </t>
    </r>
    <r>
      <rPr>
        <b/>
        <sz val="11"/>
        <color theme="1"/>
        <rFont val="Cambria"/>
        <family val="1"/>
      </rPr>
      <t>Gemma:</t>
    </r>
    <r>
      <rPr>
        <sz val="11"/>
        <color theme="1"/>
        <rFont val="Cambria"/>
        <family val="1"/>
      </rPr>
      <t xml:space="preserve"> [00:47:08] Why though? What do you think is going on? </t>
    </r>
    <r>
      <rPr>
        <b/>
        <sz val="11"/>
        <color theme="1"/>
        <rFont val="Cambria"/>
        <family val="1"/>
      </rPr>
      <t>Interviewer:</t>
    </r>
    <r>
      <rPr>
        <sz val="11"/>
        <color theme="1"/>
        <rFont val="Cambria"/>
        <family val="1"/>
      </rPr>
      <t xml:space="preserve"> Well, it's partly laziness! [Laugh] and sometimes it's because I haven't eaten and I think, well, I can't take it unless I eat. And then you sort of forget because it hasn't quite started yet (.) </t>
    </r>
    <r>
      <rPr>
        <b/>
        <sz val="11"/>
        <color theme="1"/>
        <rFont val="Cambria"/>
        <family val="1"/>
      </rPr>
      <t>Gemma:</t>
    </r>
    <r>
      <rPr>
        <sz val="11"/>
        <color theme="1"/>
        <rFont val="Cambria"/>
        <family val="1"/>
      </rPr>
      <t xml:space="preserve"> Yeahh! </t>
    </r>
    <r>
      <rPr>
        <b/>
        <sz val="11"/>
        <color theme="1"/>
        <rFont val="Cambria"/>
        <family val="1"/>
      </rPr>
      <t>Interviewer:</t>
    </r>
    <r>
      <rPr>
        <sz val="11"/>
        <color theme="1"/>
        <rFont val="Cambria"/>
        <family val="1"/>
      </rPr>
      <t xml:space="preserve"> So, it's easy to forget. But I do think there's something about that we naturalize (.) particularly period pain. </t>
    </r>
    <r>
      <rPr>
        <b/>
        <sz val="11"/>
        <color theme="1"/>
        <rFont val="Cambria"/>
        <family val="1"/>
      </rPr>
      <t>Gemma:</t>
    </r>
    <r>
      <rPr>
        <sz val="11"/>
        <color theme="1"/>
        <rFont val="Cambria"/>
        <family val="1"/>
      </rPr>
      <t xml:space="preserve"> Yes. </t>
    </r>
    <r>
      <rPr>
        <b/>
        <sz val="11"/>
        <color theme="1"/>
        <rFont val="Cambria"/>
        <family val="1"/>
      </rPr>
      <t>Interviewer:</t>
    </r>
    <r>
      <rPr>
        <sz val="11"/>
        <color theme="1"/>
        <rFont val="Cambria"/>
        <family val="1"/>
      </rPr>
      <t xml:space="preserve"> As just being like (.) it's just part of life (.) [Nervous laugh]. </t>
    </r>
    <r>
      <rPr>
        <b/>
        <sz val="11"/>
        <color theme="1"/>
        <rFont val="Cambria"/>
        <family val="1"/>
      </rPr>
      <t>Gemma:</t>
    </r>
    <r>
      <rPr>
        <sz val="11"/>
        <color theme="1"/>
        <rFont val="Cambria"/>
        <family val="1"/>
      </rPr>
      <t xml:space="preserve"> My mom thinks it's absolutely ridiculous. She thinks it's ridiculous. She takes medicine the day that she (.) she doesn't have her periods anymore, but the day she knows that it's coming (.)[Pause] [Indicates that she would take a pill]… She never had period pains like that because she said that even in the gaps, it's because your body's just getting used to it. She said the more you do it, the more your body will just be accustomed to (.) It'll be lower because you're in the cycle of the suppressing, of like the pain. But she was just like. “You’re crazy!" She (.) she says, "Take medicine". She forces me even when I've got a cold. "Take medicine. Buy medicine". So (.) I think you're right. It is just naturalizing, pain like it's a cool thing. Like "Oh, I've got through without the medicine" It's silly. </t>
    </r>
    <r>
      <rPr>
        <b/>
        <sz val="11"/>
        <color theme="1"/>
        <rFont val="Cambria"/>
        <family val="1"/>
      </rPr>
      <t>Interviewer:</t>
    </r>
    <r>
      <rPr>
        <sz val="11"/>
        <color theme="1"/>
        <rFont val="Cambria"/>
        <family val="1"/>
      </rPr>
      <t xml:space="preserve"> Well, no. I mean, I don't think that's what I'm doing. But at the same time, I can't tell you why [laughter] (.) I don't do what I know would help. </t>
    </r>
    <r>
      <rPr>
        <b/>
        <sz val="11"/>
        <color theme="1"/>
        <rFont val="Cambria"/>
        <family val="1"/>
      </rPr>
      <t>Gemma:</t>
    </r>
    <r>
      <rPr>
        <sz val="11"/>
        <color theme="1"/>
        <rFont val="Cambria"/>
        <family val="1"/>
      </rPr>
      <t xml:space="preserve"> No, I do it because of that. Which is silly, I do it because I'm just like, "I want to get through this by myself". </t>
    </r>
    <r>
      <rPr>
        <b/>
        <sz val="11"/>
        <color theme="1"/>
        <rFont val="Cambria"/>
        <family val="1"/>
      </rPr>
      <t>Interviewer:</t>
    </r>
    <r>
      <rPr>
        <sz val="11"/>
        <color theme="1"/>
        <rFont val="Cambria"/>
        <family val="1"/>
      </rPr>
      <t xml:space="preserve"> So it's self (.) [Overlapping] Extreme self-reliance? </t>
    </r>
    <r>
      <rPr>
        <b/>
        <sz val="11"/>
        <color theme="1"/>
        <rFont val="Cambria"/>
        <family val="1"/>
      </rPr>
      <t>Gemma</t>
    </r>
    <r>
      <rPr>
        <sz val="11"/>
        <color theme="1"/>
        <rFont val="Cambria"/>
        <family val="1"/>
      </rPr>
      <t xml:space="preserve">: Yeah! [Overlapping], yeah, yeah. </t>
    </r>
    <r>
      <rPr>
        <b/>
        <sz val="11"/>
        <color theme="1"/>
        <rFont val="Cambria"/>
        <family val="1"/>
      </rPr>
      <t>Faith:</t>
    </r>
    <r>
      <rPr>
        <sz val="11"/>
        <color theme="1"/>
        <rFont val="Cambria"/>
        <family val="1"/>
      </rPr>
      <t xml:space="preserve"> I think it's also the anthropology aspect, though. Because you've studied the effects of relying on medicine. That must've had an (.) [Interrupted] </t>
    </r>
    <r>
      <rPr>
        <b/>
        <sz val="11"/>
        <color theme="1"/>
        <rFont val="Cambria"/>
        <family val="1"/>
      </rPr>
      <t>Gemma:</t>
    </r>
    <r>
      <rPr>
        <sz val="11"/>
        <color theme="1"/>
        <rFont val="Cambria"/>
        <family val="1"/>
      </rPr>
      <t xml:space="preserve"> Yeah. I did anthropology combined with medicine, like natural medicine. Um, And I saw like the effects of kind of using natural remedies, hot water bottles um (.) going through the motions of feeling pain and going out the other side. All this stuff (.) I think is like in my brain. But again, every (.) it is easy to say that. But again, education has the approach of everything is the same way for everybody. And that can be quite negative. They don't look at the individual experiences. So when you look at all these medicine and all these practices, they kind of assume (.) They will work on you based off of a level how you should experience pain. And that's wrong because we all experience pain differently and that we're all unique. So it's not one size fits all.</t>
    </r>
  </si>
  <si>
    <r>
      <t>Helen:</t>
    </r>
    <r>
      <rPr>
        <sz val="11"/>
        <color theme="1"/>
        <rFont val="Cambria"/>
        <family val="1"/>
      </rPr>
      <t xml:space="preserve"> Poorly! [Laughter] it started on and off over you know, 20 years, 21. Let's say I'm 40 now. I had them out when I was thirty five minus twelve, so (.) wow twenty-three years of periods. You know, we did everything from birth con (.) um oral contraceptives, IUD, anti-depressants, anxiety medication, hypnosis. Acupuncture, dietary changes (.) [pause] What else? And then, I never did get to do Luperon [GNRH agonist], but I had an oophorectomy and hysterectomy (.) [Long pause] Oh, I was even put on (.) So, also um mood stabilizers I tried, as well. And those (.) those (.) nothing worked- it either made me worse or did not work long term. [pause] I enjoyed the acupuncture, though, very much. That I will say (.) </t>
    </r>
    <r>
      <rPr>
        <b/>
        <sz val="11"/>
        <color theme="1"/>
        <rFont val="Cambria"/>
        <family val="1"/>
      </rPr>
      <t>Interviewer:</t>
    </r>
    <r>
      <rPr>
        <sz val="11"/>
        <color theme="1"/>
        <rFont val="Cambria"/>
        <family val="1"/>
      </rPr>
      <t xml:space="preserve"> I keep meaning to try it. I have various um (.) I get bad pain, period pain, but I also get (.) um I have a problem with a disc in my neck and everyone says acupuncture is really good for that kind of thing. </t>
    </r>
    <r>
      <rPr>
        <b/>
        <sz val="11"/>
        <color theme="1"/>
        <rFont val="Cambria"/>
        <family val="1"/>
      </rPr>
      <t>Helen:</t>
    </r>
    <r>
      <rPr>
        <sz val="11"/>
        <color theme="1"/>
        <rFont val="Cambria"/>
        <family val="1"/>
      </rPr>
      <t xml:space="preserve"> Seriously. As somebody who is like, I tend to run a little high anxiety (.) when I go for acupuncture, she puts that needle in and I'm like, you just feel everything like melt away. And I use it for back pain, for insomnia, for anxiety. Like, it's wonderful. Go, go! The first chance you get [laugh]. </t>
    </r>
    <r>
      <rPr>
        <b/>
        <sz val="11"/>
        <color theme="1"/>
        <rFont val="Cambria"/>
        <family val="1"/>
      </rPr>
      <t>Interviewer:</t>
    </r>
    <r>
      <rPr>
        <sz val="11"/>
        <color theme="1"/>
        <rFont val="Cambria"/>
        <family val="1"/>
      </rPr>
      <t xml:space="preserve"> Okay. Will do! Thanks. And did you before you had the oophorectomy, did you go on a GNRH agonist (.)? </t>
    </r>
    <r>
      <rPr>
        <b/>
        <sz val="11"/>
        <color theme="1"/>
        <rFont val="Cambria"/>
        <family val="1"/>
      </rPr>
      <t>Helen:</t>
    </r>
    <r>
      <rPr>
        <sz val="11"/>
        <color theme="1"/>
        <rFont val="Cambria"/>
        <family val="1"/>
      </rPr>
      <t xml:space="preserve"> No (.) my insurance denied it (.) </t>
    </r>
    <r>
      <rPr>
        <b/>
        <sz val="11"/>
        <color theme="1"/>
        <rFont val="Cambria"/>
        <family val="1"/>
      </rPr>
      <t>Interviewer:</t>
    </r>
    <r>
      <rPr>
        <sz val="11"/>
        <color theme="1"/>
        <rFont val="Cambria"/>
        <family val="1"/>
      </rPr>
      <t xml:space="preserve"> Really? So (.) So what your doctors were advising, your insurance didn't cover? </t>
    </r>
    <r>
      <rPr>
        <b/>
        <sz val="11"/>
        <color theme="1"/>
        <rFont val="Cambria"/>
        <family val="1"/>
      </rPr>
      <t>Helen:</t>
    </r>
    <r>
      <rPr>
        <sz val="11"/>
        <color theme="1"/>
        <rFont val="Cambria"/>
        <family val="1"/>
      </rPr>
      <t xml:space="preserve"> Exactly. So it's quite a travesty, in the United States to have such a system. So my options were to pay out of pocket. And I don't quite (.) I remember, again, you know, just feeling completely like this is the end. Like I have no other option. The injections run, you know, upwards to twelve hundred dollars or more each time. So I was like, well, this isn't going to happen. Yeah. The cost is insane. And our insurance doesn't recognize it. I don't believe there's any (.) um, maybe one insurance company recognizes it as an effective treatment and so therefore will cover it. But somehow my doctor still got it approved and my insurance covered it- the surgery I mean. So the requirement was you had to do the GNRH trial before you could have surgery. But somehow she got it pushed through. And I remember it was very important to me that the reason was PMDD [pause] it just meant like (.) I didn't (.) she (.) so we had to say the reason for (.)  they wouldn't cover my uterus for PMDD. We also couldn't leave it in, knowing what I know [implying womb cancer risk] </t>
    </r>
    <r>
      <rPr>
        <b/>
        <sz val="11"/>
        <color theme="1"/>
        <rFont val="Cambria"/>
        <family val="1"/>
      </rPr>
      <t>Interviewer:</t>
    </r>
    <r>
      <rPr>
        <sz val="11"/>
        <color theme="1"/>
        <rFont val="Cambria"/>
        <family val="1"/>
      </rPr>
      <t xml:space="preserve"> Yes. </t>
    </r>
    <r>
      <rPr>
        <b/>
        <sz val="11"/>
        <color theme="1"/>
        <rFont val="Cambria"/>
        <family val="1"/>
      </rPr>
      <t xml:space="preserve">Helen: </t>
    </r>
    <r>
      <rPr>
        <sz val="11"/>
        <color theme="1"/>
        <rFont val="Cambria"/>
        <family val="1"/>
      </rPr>
      <t xml:space="preserve">So we had (.) I I quote unquote "luckily had fibroids"[laughter]. So she was able to use fibroids as the reason for my uterus removal, for the hysterectomy and PMDD for the oophorectomy. </t>
    </r>
    <r>
      <rPr>
        <b/>
        <sz val="11"/>
        <color theme="1"/>
        <rFont val="Cambria"/>
        <family val="1"/>
      </rPr>
      <t>Interviewer:</t>
    </r>
    <r>
      <rPr>
        <sz val="11"/>
        <color theme="1"/>
        <rFont val="Cambria"/>
        <family val="1"/>
      </rPr>
      <t xml:space="preserve"> So the insurance were happy to cover (.) the oophorectomy on its own, for PMDD? </t>
    </r>
    <r>
      <rPr>
        <b/>
        <sz val="11"/>
        <color theme="1"/>
        <rFont val="Cambria"/>
        <family val="1"/>
      </rPr>
      <t>Helen:</t>
    </r>
    <r>
      <rPr>
        <sz val="11"/>
        <color theme="1"/>
        <rFont val="Cambria"/>
        <family val="1"/>
      </rPr>
      <t xml:space="preserve"> Yeah </t>
    </r>
    <r>
      <rPr>
        <b/>
        <sz val="11"/>
        <color theme="1"/>
        <rFont val="Cambria"/>
        <family val="1"/>
      </rPr>
      <t>Interviewer:</t>
    </r>
    <r>
      <rPr>
        <sz val="11"/>
        <color theme="1"/>
        <rFont val="Cambria"/>
        <family val="1"/>
      </rPr>
      <t xml:space="preserve"> God, it's so bad! [Shaking head and laughing] </t>
    </r>
    <r>
      <rPr>
        <b/>
        <sz val="11"/>
        <color theme="1"/>
        <rFont val="Cambria"/>
        <family val="1"/>
      </rPr>
      <t>Helen:</t>
    </r>
    <r>
      <rPr>
        <sz val="11"/>
        <color theme="1"/>
        <rFont val="Cambria"/>
        <family val="1"/>
      </rPr>
      <t xml:space="preserve"> [00:24:54] Oh it's terrible, you've got to like market your body parts (.) </t>
    </r>
    <r>
      <rPr>
        <b/>
        <sz val="11"/>
        <color theme="1"/>
        <rFont val="Cambria"/>
        <family val="1"/>
      </rPr>
      <t>Interviewer:</t>
    </r>
    <r>
      <rPr>
        <sz val="11"/>
        <color theme="1"/>
        <rFont val="Cambria"/>
        <family val="1"/>
      </rPr>
      <t xml:space="preserve"> It's very interesting (.) </t>
    </r>
    <r>
      <rPr>
        <b/>
        <sz val="11"/>
        <color theme="1"/>
        <rFont val="Cambria"/>
        <family val="1"/>
      </rPr>
      <t>Helen:</t>
    </r>
    <r>
      <rPr>
        <sz val="11"/>
        <color theme="1"/>
        <rFont val="Cambria"/>
        <family val="1"/>
      </rPr>
      <t xml:space="preserve"> Yeah. I mean. It's insane [laughter]. It is absolutely insane. The loops you have to twist yourself and to (.) to fit through in the United States for health care is beyond anything [shakes head] Man!</t>
    </r>
  </si>
  <si>
    <t xml:space="preserve">Yes </t>
  </si>
  <si>
    <t>Anti-anxiety, mood stabilisers,</t>
  </si>
  <si>
    <r>
      <t>Kathleen:</t>
    </r>
    <r>
      <rPr>
        <sz val="11"/>
        <color theme="1"/>
        <rFont val="Cambria"/>
        <family val="1"/>
      </rPr>
      <t xml:space="preserve"> Um, I just (.) I mean, I just try to make sure I'm changing regularly, so I'm not feeling worried about bleeding too heavily [big inhale] I [pause] I try to eat regularly. I think that helps. And I try to kind of think past it [short laugh]. So I'm one of those people that I don't like (.) I don't like to be kind of led by my emotions? Does that make sense? So if (.) if I identify that I might be feeling a little bit low 'cos of my period (.) um (.) then I try to just think. “Actually, I need to get this done, and this done today. I'm fine. You know, your body is (.) you might feel a little bit tired or a bit fatigued (.) but you'll be fine. Just keep going”. Um that's what I tend to do. Actually, as we're talking about it (.) I mean, I should say that those (.) those um feelings tend to come very close to my period or whilst I'm on it. I don't know if that's what you're expecting. But it's not like days before, I don't know what it's like with other women? But it tends to be just as I'm about to come on or whilst I'm on my period, yeah.</t>
    </r>
  </si>
  <si>
    <t>Heavy bleeding/ mood</t>
  </si>
  <si>
    <r>
      <t xml:space="preserve">Aisha: </t>
    </r>
    <r>
      <rPr>
        <sz val="11"/>
        <color theme="1"/>
        <rFont val="Cambria"/>
        <family val="1"/>
      </rPr>
      <t>Definitely about tracking it. Tracking my Periods. Um. Obviously, let people around me know that, you know, I'm gonna start. Um. Also, staying out of people's faces when I'm PMSing definitely. And again, my relaxation baths. And if I feel as if I can't be bothered to do nothing, I will do nothing before I used to push myself. But now I just (.) whatever my body wants. I allow it [pause] then deal with the consequences later [quiet laugh]. Interviewer: So the 'staying out of people's faces'. So while you are PMSing, you know that you are? Aisha: Yes. Interviewer: So you are able to like step away a little bit? Aisha: I never used to be able to. It's taken a lot of years to come (.) to do that. For example, to certain people (.) like my household people, I won't be able to stand them, so I'll go out with my friends… So you pick and choose certain people at that time, and you just know.</t>
    </r>
  </si>
  <si>
    <r>
      <t>Mala:</t>
    </r>
    <r>
      <rPr>
        <sz val="11"/>
        <color theme="1"/>
        <rFont val="Cambria"/>
        <family val="1"/>
      </rPr>
      <t xml:space="preserve"> Um (.) [laugh] I just feel (.) sometimes I feel (.) sometimes I try to block it out because I fee l(.) I feel like I've been too (.) I'm being irrational. And I'm (.) I don't want to be hurting anyone around me [laugh]. So I have that. I still keep my relationships intact and I can't allow my emotions to override it. So I try to um yeah regulate my emotions. But sometimes I just let it (.) let myself feel it by myself. </t>
    </r>
    <r>
      <rPr>
        <b/>
        <sz val="11"/>
        <color theme="1"/>
        <rFont val="Cambria"/>
        <family val="1"/>
      </rPr>
      <t>Interviewer:</t>
    </r>
    <r>
      <rPr>
        <sz val="11"/>
        <color theme="1"/>
        <rFont val="Cambria"/>
        <family val="1"/>
      </rPr>
      <t xml:space="preserve"> So would you stop yourself from saying something? So you're kind of feeling angry and you just know why? </t>
    </r>
    <r>
      <rPr>
        <b/>
        <sz val="11"/>
        <color theme="1"/>
        <rFont val="Cambria"/>
        <family val="1"/>
      </rPr>
      <t>Mala:</t>
    </r>
    <r>
      <rPr>
        <sz val="11"/>
        <color theme="1"/>
        <rFont val="Cambria"/>
        <family val="1"/>
      </rPr>
      <t xml:space="preserve"> Sometimes, my brain will be like, okay. Don't say it. Or sometimes I won't even (.) it's like I don't have control over my body [laugh] and I just say it. And then I'd get the reper (.) repercussions after. Yeah, but I just feel like maybe people don't understand that you are going through something, so they don't understand (.) They won't understand. If I was to have a lash out at somebody. They won't understand where I'm coming from because I'm PMSing. And I'll have to (.) It's like I have to make an excuse as to why I'm talking like this. </t>
    </r>
    <r>
      <rPr>
        <b/>
        <sz val="11"/>
        <color theme="1"/>
        <rFont val="Cambria"/>
        <family val="1"/>
      </rPr>
      <t>Interviewer:</t>
    </r>
    <r>
      <rPr>
        <sz val="11"/>
        <color theme="1"/>
        <rFont val="Cambria"/>
        <family val="1"/>
      </rPr>
      <t xml:space="preserve"> So you wouldn't say to your family (.)? </t>
    </r>
    <r>
      <rPr>
        <b/>
        <sz val="11"/>
        <color theme="1"/>
        <rFont val="Cambria"/>
        <family val="1"/>
      </rPr>
      <t>Mala:</t>
    </r>
    <r>
      <rPr>
        <sz val="11"/>
        <color theme="1"/>
        <rFont val="Cambria"/>
        <family val="1"/>
      </rPr>
      <t xml:space="preserve"> So like they would not understand me (.) </t>
    </r>
    <r>
      <rPr>
        <b/>
        <sz val="11"/>
        <color theme="1"/>
        <rFont val="Cambria"/>
        <family val="1"/>
      </rPr>
      <t>Interviewer</t>
    </r>
    <r>
      <rPr>
        <sz val="11"/>
        <color theme="1"/>
        <rFont val="Cambria"/>
        <family val="1"/>
      </rPr>
      <t xml:space="preserve">: Like leave me alone or (.)? </t>
    </r>
    <r>
      <rPr>
        <b/>
        <sz val="11"/>
        <color theme="1"/>
        <rFont val="Cambria"/>
        <family val="1"/>
      </rPr>
      <t>Mala:</t>
    </r>
    <r>
      <rPr>
        <sz val="11"/>
        <color theme="1"/>
        <rFont val="Cambria"/>
        <family val="1"/>
      </rPr>
      <t xml:space="preserve"> They would not (.) my family would not understand that (.). I've got to stop being silly. Get on. Move out my way. Or 'Fix yourself up!' </t>
    </r>
    <r>
      <rPr>
        <b/>
        <sz val="11"/>
        <color theme="1"/>
        <rFont val="Cambria"/>
        <family val="1"/>
      </rPr>
      <t>Interviewer:</t>
    </r>
    <r>
      <rPr>
        <sz val="11"/>
        <color theme="1"/>
        <rFont val="Cambria"/>
        <family val="1"/>
      </rPr>
      <t xml:space="preserve"> OK so you just sort of manage it on your own? </t>
    </r>
    <r>
      <rPr>
        <b/>
        <sz val="11"/>
        <color theme="1"/>
        <rFont val="Cambria"/>
        <family val="1"/>
      </rPr>
      <t>Mala:</t>
    </r>
    <r>
      <rPr>
        <sz val="11"/>
        <color theme="1"/>
        <rFont val="Cambria"/>
        <family val="1"/>
      </rPr>
      <t xml:space="preserve"> Yeah.</t>
    </r>
  </si>
  <si>
    <r>
      <t>Noor:</t>
    </r>
    <r>
      <rPr>
        <sz val="11"/>
        <color theme="1"/>
        <rFont val="Cambria"/>
        <family val="1"/>
      </rPr>
      <t xml:space="preserve"> If I need to eat I will eat whatever. I literally (.) I would like watch my Netflix with my earphones and just have myself (.) time to myself. </t>
    </r>
    <r>
      <rPr>
        <b/>
        <sz val="11"/>
        <color theme="1"/>
        <rFont val="Cambria"/>
        <family val="1"/>
      </rPr>
      <t>Interviewer:</t>
    </r>
    <r>
      <rPr>
        <sz val="11"/>
        <color theme="1"/>
        <rFont val="Cambria"/>
        <family val="1"/>
      </rPr>
      <t xml:space="preserve"> And what about any mood changes, do you do anything about them? </t>
    </r>
    <r>
      <rPr>
        <b/>
        <sz val="11"/>
        <color theme="1"/>
        <rFont val="Cambria"/>
        <family val="1"/>
      </rPr>
      <t>Noor:</t>
    </r>
    <r>
      <rPr>
        <sz val="11"/>
        <color theme="1"/>
        <rFont val="Cambria"/>
        <family val="1"/>
      </rPr>
      <t xml:space="preserve"> Well, I just don't talk to anybody [laugh]… D'you know my family they'll know when I'm moody so, they'll be like "OK stay away from her!" [laugh].</t>
    </r>
  </si>
  <si>
    <t>Food cravings/ Mood</t>
  </si>
  <si>
    <t>No (although wanted it)</t>
  </si>
  <si>
    <t>E8- Are you aware of any social stereotype of someone with PMS? If so, can you describe it?</t>
  </si>
  <si>
    <t>Stereotype?</t>
  </si>
  <si>
    <t>Misunderstand?</t>
  </si>
  <si>
    <t>Disbelief</t>
  </si>
  <si>
    <t>All women</t>
  </si>
  <si>
    <r>
      <t>Anne:</t>
    </r>
    <r>
      <rPr>
        <sz val="11"/>
        <color theme="1"/>
        <rFont val="Cambria"/>
        <family val="1"/>
      </rPr>
      <t xml:space="preserve"> [Long pause] I think it would be useful at this point to just tell you about an event that NAPS when we were represented at the RHS, at Hampton Court, we had one of the gardens about three years ago and for a couple of days we went down to man the gardens and (.) which was challenging in a way because people were asking me a lot about the plants, which I didn't have a clue about (.) [Laugh]. But there were people who actually wanted to know about PMS as well. And I would say there were two distinct groups. And I think this describes the social structure very well. And I came away thinking that. So you get the (.) there were a number of women who were sufferers and really appreciated just chatting through, er, being given extra information and often shared with us the difficulties they've had in the workplace, erm, sometimes in relationships, actually trying to explain (.) Erm, one; I think there's a lot about (.) they don't feel that they can explain things or they feel that this is a 'normal' thing, so they shouldn't be complaining about it. Erm, so maybe that's what comes through in the workplace and in their home situation at times. So it's just very, very appreciative that people were actually taking it seriously. So I think that in a nutshell, that's one thing I think a lot of people don't take it seriously. And the other group of people (.) either didn't know about it or almost [pause] erm, [pause] used it as a as though it's 'women making an excuse to be irritable or angry'. You know, it's almost as though there's a little bit of stigma, and that may be why a lot of women find it very difficult to be open about things, about all the suffering (.) how it's affecting them. </t>
    </r>
    <r>
      <rPr>
        <b/>
        <sz val="11"/>
        <color theme="1"/>
        <rFont val="Cambria"/>
        <family val="1"/>
      </rPr>
      <t>Interviewer:</t>
    </r>
    <r>
      <rPr>
        <sz val="11"/>
        <color theme="1"/>
        <rFont val="Cambria"/>
        <family val="1"/>
      </rPr>
      <t xml:space="preserve"> So particularly around anger and sort of that emotion, anger and irritability? </t>
    </r>
    <r>
      <rPr>
        <b/>
        <sz val="11"/>
        <color theme="1"/>
        <rFont val="Cambria"/>
        <family val="1"/>
      </rPr>
      <t>Anne:</t>
    </r>
    <r>
      <rPr>
        <sz val="11"/>
        <color theme="1"/>
        <rFont val="Cambria"/>
        <family val="1"/>
      </rPr>
      <t xml:space="preserve"> Yes, yes, yes… You know, just suddenly being moody.</t>
    </r>
  </si>
  <si>
    <t>Irrational</t>
  </si>
  <si>
    <t>Anger/ irritability</t>
  </si>
  <si>
    <t>Sadness</t>
  </si>
  <si>
    <t>Yes (implied by 'sudden' mood changes deemed inexplicable)</t>
  </si>
  <si>
    <r>
      <t>Barbara</t>
    </r>
    <r>
      <rPr>
        <sz val="11"/>
        <color theme="1"/>
        <rFont val="Cambria"/>
        <family val="1"/>
      </rPr>
      <t>: There are many jokes in circulation.  They are not funny to someone who is truly distressed by symptoms.</t>
    </r>
  </si>
  <si>
    <r>
      <t>Andrew:</t>
    </r>
    <r>
      <rPr>
        <sz val="11"/>
        <color theme="1"/>
        <rFont val="Cambria"/>
        <family val="1"/>
      </rPr>
      <t xml:space="preserve"> Social stereotypes? Errr, I am not very familiar with that, but I assume that when PMS is described in (.) in media and so on, it's usually the irritability factor that is displayed. These women are regarded as not very pleasant [laugh] during the premenstrual phase, and I think that is the most common popular concept of this condition. And to some extent this is also true. We have done a study that we (.) we have not published where we asked women from the normal population, a large group of women. First, they should answer if they believed that they had premenstrual symptoms of a such (.) such an extent that they are a major problem for them. And then within that group, we asked, which symptoms do you feel is the most problematic? And then irritability was absolutely number one in that (.) in that questionnaire. So (.) so irritability is (.) I would say the dominating symptom more than depressed mood and more than other things. And (.) and I assume that that is also (.) er, what how these women are often unfortunately described in (.) in fiction and in movies and in media and so on and of course it's not the entire truth about the condition, because some women, although it is the most common symptom, some women do not display irritability, but sadness, for example. And [in] some others tension is also common (.) an inability to relax and stuff like that. So (.) so it could vary, but if you should list the symptoms in the ranked order in how common they are, then irritability is number one.</t>
    </r>
  </si>
  <si>
    <t xml:space="preserve">Yes (implied by framing of irritability as a symptom independent of external triggers) </t>
  </si>
  <si>
    <r>
      <t>Debbie:</t>
    </r>
    <r>
      <rPr>
        <sz val="11"/>
        <color theme="1"/>
        <rFont val="Cambria"/>
        <family val="1"/>
      </rPr>
      <t xml:space="preserve"> Yes. The crazy female who is irrational [inhale] irritable. We would say 'sort of bites your head off', meaning like, you know, you say something really small that, you know, isn't a big (.) isn't [pause] maybe mildly poking fun at them or something. And they sort of like really overreact [smiling]. So, just can't control your emotions. You know, "hormonal" [air quotes]. Right. Like mood, I think (.) I mean. Interestingly, I mean, I do think that the PMDD, the main, like the most common PMDD symptoms are sort of like what the stereotype is (.) like mood swings, irritability [pause]. Yeah. Overwhelm. Yeah (.) but just sort of like 'irrational woman' [laugh]. I would say it's like [pause].</t>
    </r>
  </si>
  <si>
    <r>
      <t xml:space="preserve">Celia: </t>
    </r>
    <r>
      <rPr>
        <sz val="11"/>
        <color theme="1"/>
        <rFont val="Cambria"/>
        <family val="1"/>
      </rPr>
      <t>Well, I haven't heard it recently, to tell you the truth. I remember when I first started researching this area. One of the (.) some of the (.) ideas in my talk would start with things like (.) how male pilots would say they didn't want to ever have a female co-pilot because they couldn't trust her during the premenstrual phase. And a lot of information along those lines, a lot of jokes about women being on the rag, which really was on the pre rag, I guess [laugh]. But I (.) I haven't actually heard that recently. I'm not sure why [pause] I remember this from being in the early 80s, really around the time when [Katharina] Dalton was, you know, out there.</t>
    </r>
  </si>
  <si>
    <t>Yes (not trusted- pilots)</t>
  </si>
  <si>
    <t>yes</t>
  </si>
  <si>
    <r>
      <t>Sarah:</t>
    </r>
    <r>
      <rPr>
        <sz val="11"/>
        <color theme="1"/>
        <rFont val="Cambria"/>
        <family val="1"/>
      </rPr>
      <t xml:space="preserve"> I don't know what that would currently be. Really. I haven't looked at the literature for a decade now, so I wouldn't like to hazard a guess on that (.) </t>
    </r>
    <r>
      <rPr>
        <b/>
        <sz val="11"/>
        <color theme="1"/>
        <rFont val="Cambria"/>
        <family val="1"/>
      </rPr>
      <t>Interviewer:</t>
    </r>
    <r>
      <rPr>
        <sz val="11"/>
        <color theme="1"/>
        <rFont val="Cambria"/>
        <family val="1"/>
      </rPr>
      <t xml:space="preserve"> So you haven't seen anything in the media or like in lay lit (.)[Interrupted] </t>
    </r>
    <r>
      <rPr>
        <b/>
        <sz val="11"/>
        <color theme="1"/>
        <rFont val="Cambria"/>
        <family val="1"/>
      </rPr>
      <t>Sarah:</t>
    </r>
    <r>
      <rPr>
        <sz val="11"/>
        <color theme="1"/>
        <rFont val="Cambria"/>
        <family val="1"/>
      </rPr>
      <t xml:space="preserve"> Not recently. It doesn't seem to be a thing in my country. It was (.) around the time that we were doing research, then it was in all the women's magazines all the time. And so you would think it was extremely prevalent. But now it doesn't seem to be so much, so whether that reflects that er women are now more comfortable to go and talk to their GPs and gynaecologists about it, and get treatment and those treatments are well known, I don't know. But I don't really see as much in the media anymore.</t>
    </r>
  </si>
  <si>
    <r>
      <t>Thomas:</t>
    </r>
    <r>
      <rPr>
        <sz val="11"/>
        <color theme="1"/>
        <rFont val="Cambria"/>
        <family val="1"/>
      </rPr>
      <t xml:space="preserve"> Not really. What do you mean by social stereotypes? </t>
    </r>
    <r>
      <rPr>
        <b/>
        <sz val="11"/>
        <color theme="1"/>
        <rFont val="Cambria"/>
        <family val="1"/>
      </rPr>
      <t>Interviewer:</t>
    </r>
    <r>
      <rPr>
        <sz val="11"/>
        <color theme="1"/>
        <rFont val="Cambria"/>
        <family val="1"/>
      </rPr>
      <t xml:space="preserve"> Well, perhaps in previous times rather than now, the kind of jokes or cartoons and things about somebody with PMS being crazy? </t>
    </r>
    <r>
      <rPr>
        <b/>
        <sz val="11"/>
        <color theme="1"/>
        <rFont val="Cambria"/>
        <family val="1"/>
      </rPr>
      <t>Thomas:</t>
    </r>
    <r>
      <rPr>
        <sz val="11"/>
        <color theme="1"/>
        <rFont val="Cambria"/>
        <family val="1"/>
      </rPr>
      <t xml:space="preserve"> [overlapping] Oooh! </t>
    </r>
    <r>
      <rPr>
        <b/>
        <sz val="11"/>
        <color theme="1"/>
        <rFont val="Cambria"/>
        <family val="1"/>
      </rPr>
      <t>Interviewer:</t>
    </r>
    <r>
      <rPr>
        <sz val="11"/>
        <color theme="1"/>
        <rFont val="Cambria"/>
        <family val="1"/>
      </rPr>
      <t xml:space="preserve"> You know, that kind of (.) slightly sexist (.) uh [overlapping] </t>
    </r>
    <r>
      <rPr>
        <b/>
        <sz val="11"/>
        <color theme="1"/>
        <rFont val="Cambria"/>
        <family val="1"/>
      </rPr>
      <t>Thomas</t>
    </r>
    <r>
      <rPr>
        <sz val="11"/>
        <color theme="1"/>
        <rFont val="Cambria"/>
        <family val="1"/>
      </rPr>
      <t xml:space="preserve">: Oh, yes, that's common. That's something which is even shown by (.) by scientists who want to do a presentation. I don't know if that's (.) but I think to my mind at least they (.) they only make the case worse. </t>
    </r>
    <r>
      <rPr>
        <b/>
        <sz val="11"/>
        <color theme="1"/>
        <rFont val="Cambria"/>
        <family val="1"/>
      </rPr>
      <t>Interviewer:</t>
    </r>
    <r>
      <rPr>
        <sz val="11"/>
        <color theme="1"/>
        <rFont val="Cambria"/>
        <family val="1"/>
      </rPr>
      <t xml:space="preserve"> Yeah. </t>
    </r>
    <r>
      <rPr>
        <b/>
        <sz val="11"/>
        <color theme="1"/>
        <rFont val="Cambria"/>
        <family val="1"/>
      </rPr>
      <t>Thomas:</t>
    </r>
    <r>
      <rPr>
        <sz val="11"/>
        <color theme="1"/>
        <rFont val="Cambria"/>
        <family val="1"/>
      </rPr>
      <t xml:space="preserve"> No, it's (.) I never show that kind of things but. Oh yes, of course. I mean I didn't understand what you meant by stereotypes. I thought certain personality. </t>
    </r>
    <r>
      <rPr>
        <b/>
        <sz val="11"/>
        <color theme="1"/>
        <rFont val="Cambria"/>
        <family val="1"/>
      </rPr>
      <t>Interviewer:</t>
    </r>
    <r>
      <rPr>
        <sz val="11"/>
        <color theme="1"/>
        <rFont val="Cambria"/>
        <family val="1"/>
      </rPr>
      <t xml:space="preserve"> Oh yeah. No I meant more the lay perception (.) </t>
    </r>
    <r>
      <rPr>
        <b/>
        <sz val="11"/>
        <color theme="1"/>
        <rFont val="Cambria"/>
        <family val="1"/>
      </rPr>
      <t>Thomas:</t>
    </r>
    <r>
      <rPr>
        <sz val="11"/>
        <color theme="1"/>
        <rFont val="Cambria"/>
        <family val="1"/>
      </rPr>
      <t xml:space="preserve"> Yeah. Well. No, that's (.) that's of course. I'm sorry, I'm sorry to say, but it's very common.</t>
    </r>
  </si>
  <si>
    <t>Yes (initially)</t>
  </si>
  <si>
    <r>
      <t>Susan:</t>
    </r>
    <r>
      <rPr>
        <sz val="11"/>
        <color theme="1"/>
        <rFont val="Cambria"/>
        <family val="1"/>
      </rPr>
      <t xml:space="preserve"> Well, it's somebody that's neg (.) that is, the sort of mad, bad and dangerous, really. That's a woman is irrational and out of control, violent, crazy not to be taken seriously.</t>
    </r>
  </si>
  <si>
    <r>
      <t>Marta</t>
    </r>
    <r>
      <rPr>
        <sz val="11"/>
        <color theme="1"/>
        <rFont val="Cambria"/>
        <family val="1"/>
      </rPr>
      <t>: That would be women (.) angry women, of course. And yeah.</t>
    </r>
  </si>
  <si>
    <t>Yes (implied- ie biological rather than external trigger)</t>
  </si>
  <si>
    <t>Yes- denial?</t>
  </si>
  <si>
    <t>Yes- defensive</t>
  </si>
  <si>
    <t>Yes- not willing to specify</t>
  </si>
  <si>
    <t>Yes- using real life examples rather than making the claim directly</t>
  </si>
  <si>
    <t>Reluctance?</t>
  </si>
  <si>
    <r>
      <t>Ria:</t>
    </r>
    <r>
      <rPr>
        <sz val="11"/>
        <color theme="1"/>
        <rFont val="Cambria"/>
        <family val="1"/>
      </rPr>
      <t xml:space="preserve"> Yes, definitely. So the social stereotype that I can base it on is U.S. American mainstream Hollywood movie stereotypes. That's sort of like mostly where I get exposed to them. And also, I can be (.) I read a lot of romance novels. It's like my favourite thing ever. I do a lot of that during PMS! [Laugh], actually, more so during pre-ovulation. So (.) so. And then as a decolonial intersectional feminist researcher, I'm all (.) I'm reading it. And then I'm like, critique, critique, critique. So I hear and read a lot about the stereotypical PMS symptoms in romance, English language, romance novels as well. And so how they tend to be described is. 'Angry' for the most part. So angry and irritable, um (.) crying and sad. A lot of like the low vibrational emotions, I would say. What else do people say about PMS? It's been a while since I (.) like I try and just like block it out now (.) Personally, I don't really care like "you all. Just do you". But that's what I get for the most part. It's like crying, sad, angry, and therefore, because of those symptoms, supposedly not be able to perform the expectations and societal roles of what it means to be a menstruator and typically operating on a gender binary. What a 'woman' should be able to do. So like (.) if you have PMS, then you're not able to show up into the capitalist productive labour force and go to work, or if you are there, you're disrupting the expectation of neutrality, of being emotionless as a worker and then not being able to quote unquote show up for the expectations in the private household, in the reproductive sphere by like keeping up with cleaning, etc. For example, again, I'm in my PMS season. It's like we're two weeks into the New Year and I'm like, "Oh, I'm tired already" [laugh]. And so like, I didn't do my dishes for like a day. And so I think that's maybe something that is assumed of people and like kind of stereotypically presented as that they aren't able to show up and perform these things that we expect of them in our modern society thinking, yeah.</t>
    </r>
  </si>
  <si>
    <t>Yes (implied by internal cause)</t>
  </si>
  <si>
    <r>
      <t>John:</t>
    </r>
    <r>
      <rPr>
        <sz val="11"/>
        <color theme="1"/>
        <rFont val="Cambria"/>
        <family val="1"/>
      </rPr>
      <t xml:space="preserve"> Yeah [emphatic]. I think most people probably have a social stereotype of a (.) a sort of unhinged, irrational female. Um [long pause] yeah, in a less empathic and more derogatory way.</t>
    </r>
  </si>
  <si>
    <r>
      <t>Laura:</t>
    </r>
    <r>
      <rPr>
        <sz val="11"/>
        <color theme="1"/>
        <rFont val="Cambria"/>
        <family val="1"/>
      </rPr>
      <t xml:space="preserve"> I think they're (.) I think the stereotype is of reproductive age woman who is out of control and angry and [pause] that's probably the stereotype.</t>
    </r>
  </si>
  <si>
    <t>Yes- curtailed</t>
  </si>
  <si>
    <t>Yes- reproductive age</t>
  </si>
  <si>
    <r>
      <t>Zoe:</t>
    </r>
    <r>
      <rPr>
        <sz val="11"/>
        <color theme="1"/>
        <rFont val="Cambria"/>
        <family val="1"/>
      </rPr>
      <t xml:space="preserve"> Er (.) yeah. There's (.) there's a couple of representations of the woman with PMS and you see a lot of this (.) especially (.) well, they've been around forever. Um, you know, cartoons and images have always had them, poetry's had it, songs have had it. But now we see them on YouTube and Instagram and things like that [laugh]. So the images that are out there um tend to be of either (.) and either (.) and either/or (.) and sometimes both the mad OK, so the mad, erratic, um, crazy, fly off the handle. So the mad um, or the bad, the bad can be, you know, quite dangerous. Quite, quite um (.) the bad can also be depressed. So that's that (.) there tends to be that sort of (.) the angry representation, the bad representation. And there's also the sad representation. And so and I think the (.) the idea that a woman or the representation of (.) of a woman oscillating or flicking between these very randomly and quite erratically. So just the erratic (.) Um, how these are presented is interesting. I think increasingly now they're represented in a comic way. So they're represented often with comedians through humour, which I [emphasis] think is actually creating the potential for a bit of a (.) a power shift. So it's (.) it's (.) it's allowing some (.) some women, if they choose, the opportunity to actually claim and own that identity as something that they (.) they (.) they actually want to (.) they want to be able to attribute to themselves in the same way that black power became an issue for African-Americans. It's that same sort of thing or with a lot of um (.) into mental health issues. You know, people claiming and wanting to adopt the label and the tag of lunatic and things like that. There are some women who are quite happy with this um portrayal and are actually now um taking it on with it with a degree of agency. But [pause] otherwise, I don't think they're necessarily very realistic or very helpful representations.</t>
    </r>
  </si>
  <si>
    <r>
      <t>Geraldine:</t>
    </r>
    <r>
      <rPr>
        <sz val="11"/>
        <color theme="1"/>
        <rFont val="Cambria"/>
        <family val="1"/>
      </rPr>
      <t xml:space="preserve"> Oh, yes, of course! [Laughter]...Yeah. So I have (.) this is one of the areas where I have done research on stereotypes about premenstrual women. Um, so they're angry. They're screaming all the time. They're highly irrational. They have a tendency toward violence. You know, those are probably the main ones that are out there in Western culture.</t>
    </r>
  </si>
  <si>
    <t>Yes - curtailed answer</t>
  </si>
  <si>
    <r>
      <t>Chris:</t>
    </r>
    <r>
      <rPr>
        <sz val="11"/>
        <color theme="1"/>
        <rFont val="Cambria"/>
        <family val="1"/>
      </rPr>
      <t xml:space="preserve"> Stereotype? No, I don't think so. The research would say that patients with an underlying anxiety are more likely to have PMS. Then you're into that complicated business of the ISPMD classification because there's the purest of the pure PMS, a core PMS, 'PMD'. And then there's the ones with an underlying psychological problem where it gets worse. Premenstrual exacerbation. And then you got another group of patients who have an underlying psychological problem and the PMS/ PMDD entirely separately where there's this co-morbidity. So (.) um (.) So I think this is (.) the PM- (.) type of person who has the absolute pure thing, which means severe symptoms complete really by the end of menstruation, I think um (.) I think they are (.) don't fit a stereotype. </t>
    </r>
    <r>
      <rPr>
        <b/>
        <sz val="11"/>
        <color theme="1"/>
        <rFont val="Cambria"/>
        <family val="1"/>
      </rPr>
      <t>Interviewer:</t>
    </r>
    <r>
      <rPr>
        <sz val="11"/>
        <color theme="1"/>
        <rFont val="Cambria"/>
        <family val="1"/>
      </rPr>
      <t xml:space="preserve"> So actually that question was more about any kind of media stereotype or something in popular culture? </t>
    </r>
    <r>
      <rPr>
        <b/>
        <sz val="11"/>
        <color theme="1"/>
        <rFont val="Cambria"/>
        <family val="1"/>
      </rPr>
      <t>Chris:</t>
    </r>
    <r>
      <rPr>
        <sz val="11"/>
        <color theme="1"/>
        <rFont val="Cambria"/>
        <family val="1"/>
      </rPr>
      <t xml:space="preserve"> Oh, okay. No. Sorry do you mean er (.) Young Middle-Class White women, for instance? Because you don't get many (.) you don't get many um Asian. You don't get many non-middle class (.). No, you don't (.) yeah, well, a lot of my practice was (.) um (.) private practice towards the end. So that's predominantly white middle class women. Let's think in my NHS practice, hmmmm yeah, it tends to be. But I don't think that means necessarily which patients get it. It's which come to the clinic. Yeah?</t>
    </r>
  </si>
  <si>
    <t>Yes- avoidance of social stereotype</t>
  </si>
  <si>
    <t>Yes (initially and persists in avoiding gender lens)</t>
  </si>
  <si>
    <t>Yes- white middle class</t>
  </si>
  <si>
    <t>Yes (implied by coming in with partner)</t>
  </si>
  <si>
    <t>P19- Is there a stereotype of someone with PMS?</t>
  </si>
  <si>
    <r>
      <t>Jo:</t>
    </r>
    <r>
      <rPr>
        <sz val="11"/>
        <color theme="1"/>
        <rFont val="Cambria"/>
        <family val="1"/>
      </rPr>
      <t xml:space="preserve"> [Pause] Um. That's an interesting question. No. I just think you know, you hear about sort of women being described as mad or hormonal or "it's just your hormones" but in a medical capacity I don't think that that's something I (.) I've really come across? I mean, I think in severely affected women with PMS, they will often come not on their own. So I think as soon as more than one person comes into the consulting room and the woman is of a (.) of reproductive age. I'm already thinking actually maybe this is what's wrong. But um, not really, no. </t>
    </r>
    <r>
      <rPr>
        <b/>
        <sz val="11"/>
        <color theme="1"/>
        <rFont val="Cambria"/>
        <family val="1"/>
      </rPr>
      <t>Interviewer:</t>
    </r>
    <r>
      <rPr>
        <sz val="11"/>
        <color theme="1"/>
        <rFont val="Cambria"/>
        <family val="1"/>
      </rPr>
      <t xml:space="preserve"> Can I just ask you about that. Do you mean that if there is a partner there, then it is likely to be a relationship kind of thing? </t>
    </r>
    <r>
      <rPr>
        <b/>
        <sz val="11"/>
        <color theme="1"/>
        <rFont val="Cambria"/>
        <family val="1"/>
      </rPr>
      <t>Jo</t>
    </r>
    <r>
      <rPr>
        <sz val="11"/>
        <color theme="1"/>
        <rFont val="Cambria"/>
        <family val="1"/>
      </rPr>
      <t xml:space="preserve">: Well, it might be a partner or it might be parents, but it's mostly a partner I think. </t>
    </r>
    <r>
      <rPr>
        <b/>
        <sz val="11"/>
        <color theme="1"/>
        <rFont val="Cambria"/>
        <family val="1"/>
      </rPr>
      <t>Interviewer</t>
    </r>
    <r>
      <rPr>
        <sz val="11"/>
        <color theme="1"/>
        <rFont val="Cambria"/>
        <family val="1"/>
      </rPr>
      <t xml:space="preserve">: And that's different to say, a mental health issue? </t>
    </r>
    <r>
      <rPr>
        <b/>
        <sz val="11"/>
        <color theme="1"/>
        <rFont val="Cambria"/>
        <family val="1"/>
      </rPr>
      <t>Jo:</t>
    </r>
    <r>
      <rPr>
        <sz val="11"/>
        <color theme="1"/>
        <rFont val="Cambria"/>
        <family val="1"/>
      </rPr>
      <t xml:space="preserve"> So, I mean, just a straightforward, like depression or something, do you mean? </t>
    </r>
    <r>
      <rPr>
        <b/>
        <sz val="11"/>
        <color theme="1"/>
        <rFont val="Cambria"/>
        <family val="1"/>
      </rPr>
      <t>Interviewer:</t>
    </r>
    <r>
      <rPr>
        <sz val="11"/>
        <color theme="1"/>
        <rFont val="Cambria"/>
        <family val="1"/>
      </rPr>
      <t xml:space="preserve"> Yeah. </t>
    </r>
    <r>
      <rPr>
        <b/>
        <sz val="11"/>
        <color theme="1"/>
        <rFont val="Cambria"/>
        <family val="1"/>
      </rPr>
      <t>Jo:</t>
    </r>
    <r>
      <rPr>
        <sz val="11"/>
        <color theme="1"/>
        <rFont val="Cambria"/>
        <family val="1"/>
      </rPr>
      <t xml:space="preserve"> I think so because I think a lot of the time in in severe PMS, there will be (.) the ability for women to control themselves in certain settings, but to let go where they feel more comfortable, which is you usually with somebody that they are in a relationship with. </t>
    </r>
    <r>
      <rPr>
        <b/>
        <sz val="11"/>
        <color theme="1"/>
        <rFont val="Cambria"/>
        <family val="1"/>
      </rPr>
      <t>Interviewer:</t>
    </r>
    <r>
      <rPr>
        <sz val="11"/>
        <color theme="1"/>
        <rFont val="Cambria"/>
        <family val="1"/>
      </rPr>
      <t xml:space="preserve"> I'm very interested because there's quite a lot of research on the interpersonal factors in PMS. And so if it was noticeably different that people coming to you for perhaps PMDD, even if they know it or not, tended to have partners or parents with them more often, that would be quite interesting. </t>
    </r>
    <r>
      <rPr>
        <b/>
        <sz val="11"/>
        <color theme="1"/>
        <rFont val="Cambria"/>
        <family val="1"/>
      </rPr>
      <t>Jo:</t>
    </r>
    <r>
      <rPr>
        <sz val="11"/>
        <color theme="1"/>
        <rFont val="Cambria"/>
        <family val="1"/>
      </rPr>
      <t xml:space="preserve"> And I think the other thing is that I think sometimes when women will make um several appointments. So they'll make an appointment when they feel horrendous and then they feel better, and then they think "Actually I don't need to go". And they know (.) they know that there is a recurring cycle going on. But it's like when you feel, well, you just want to be well, don't you? And you don't want to think there's something. Well, that's what I think, anyway. That they don't want to think that there's something wrong. (.) I think the other thing was I think we saw an incredible number of actually (.) maybe it was just the nature of recruitment to clinical trial? But (.) but women who were into (.) very intelligent and very in touch with their symptoms. It was (.) it was interesting, having recruited lots of clinical trials. This particular group of women were very frequently medically (.) in some way medically connected. But that might just be that (.) I don't know. It might just have been a (.) it's interesting, though, isn't it? I don't know whether it is to do with their condition?</t>
    </r>
  </si>
  <si>
    <t>Yes- quickly moves into medical context</t>
  </si>
  <si>
    <r>
      <t>Alice:</t>
    </r>
    <r>
      <rPr>
        <sz val="11"/>
        <color theme="1"/>
        <rFont val="Cambria"/>
        <family val="1"/>
      </rPr>
      <t xml:space="preserve"> I think the only thing that I’ve ever seen is what to do when you bleed. So, you know, use these (.) you never see any tampon adverts! You only ever see ‘wear a nappy!’ This one's amazing (.) you won’t get any leak, you can wear your white trousers and hope for the best! [Laughter] after the second day of your childbirth… Yes, so for me, it's just let's promote nappies [laugh] on social media. I probably don't go looking for social media (.) on this topic, to be honest with you (.) I mean, I never see any like public health campaigns about how to deal with (.) I dunno if you want to call it PMS symptoms (.) ever? It's not like you ever see (.) you see smoking cessation. You see obesity and weight gain. You see mental health (.) I mean, it's connected to mental health. But actually, I think in a way, if you categorize it like that, you're also just fobbing it off because it's just part of being a woman. I think it’s (.) it's still a bit of a taboo subject and it's not talked about (.) it’s just seeing something that is normal: Get on with it! But it's also a bit of a joke still. People sort of snigger, even if you do see the nappy advert.</t>
    </r>
  </si>
  <si>
    <t>Yes - it's normal</t>
  </si>
  <si>
    <r>
      <t>Beth:</t>
    </r>
    <r>
      <rPr>
        <sz val="11"/>
        <color theme="1"/>
        <rFont val="Cambria"/>
        <family val="1"/>
      </rPr>
      <t xml:space="preserve"> I'm struggling to think of an example of any way in which. You sort of sit down to watch the TV and see a portrayal of a woman with PMS. To be honest, I mean [pause] I think (.) sort of (.) there's a lot of anecdotal stuff that goes on in conversations within families and between friends of 'Oh. You know, when so-and-so's got PMS, then they feel like throwing frying pans at their husbands because they get so angry'. And I think that's the stereotypical image of a woman with PMS is someone who's like raging unreasonably because she's due her period or as someone (.) in fact the only (.) I've just remembered a TV example of PMS; in the sitcom New Girl, which is an American sitcom, [with] Zoey Duchanel. And there's one episode that focuses on her having PMS and she goes to a job interview and cries over (.) a photo on the interviewer's desk of a little cute puppy in a mug [laugh] (.) and then her under a blanket with a hot water bottle crying [laugh] I (.) That's the only sort of media portrayal of PMS I can really recall! And it's just of her like sobbing at a job interview. Which I'm sure most women wouldn't do if they were experiencing PMS symptoms and went to a job interview. That it's just so ridiculous. It's quite funny because no (.) no one would really behave like that [laugh]! Yeah. So I guess. Yeah, media portrayal of PMS is just (.) I guess portrays women as either angry and unreasonable or over-emotional and stupid [laugh]… But there's not any sort of portrayal of the physical symptoms you can get. I don't think (.) apart from the sort of (.) vague implication that you might need to hug a hot water bottle because you're getting some tummy aches… Yeah. I don't think (.) I don't think the other sort of symptoms that a lot of women experience with PMS are given any sort of portrayal whatsoever (.) I mean, no, right? No one wants to address the fact that women poo, anyway (.) so any sort of bowel symptoms don't get any kind of attention or anything that makes women look sort of unattractive! [Laugh] so, that's not going to get any media portrayal. Yeah, I think (.) I think a lot of the sort of information out there is (.) focuses a lot on the emotional side of things. And is a bit misleading?</t>
    </r>
  </si>
  <si>
    <t>Yes (a little)</t>
  </si>
  <si>
    <t>Yes- of reproductive age</t>
  </si>
  <si>
    <r>
      <t>Emma:</t>
    </r>
    <r>
      <rPr>
        <sz val="11"/>
        <color theme="1"/>
        <rFont val="Cambria"/>
        <family val="1"/>
      </rPr>
      <t xml:space="preserve"> [inhale] I think. I think there is (.) in that (.) we tend to think of it or this (.) this is my perception (.) we tend to think of PMS in its extremity of (.) a woman being out of control or completely full of rage or bawling her eyes out or an emotional wreck or (.) and it's a spectrum. It's a spectrum of severity. And I think sometimes it is (.) perceived very negatively. But it is (.) it is common and pause] I haven't articulated that very well, but I know what I'm trying to say [laugh]. We tend to picture a woman who is like a monster with PMS and there are lots of these memes on the Internet. I'm just thinking of one that I saw. 'I've got PMS and a GPS. That means I'm a psycho and I'll find you!' [Laughter] It stuff like that, which I think has really stigmatised not just PMS but people who do have PMS and yeah. I think sometimes it is pooh-poohed because of that (.) when it is serious and (.) that's (.) that's really sad.</t>
    </r>
  </si>
  <si>
    <t>Yes - serious symptoms denied</t>
  </si>
  <si>
    <r>
      <t>Faith:</t>
    </r>
    <r>
      <rPr>
        <sz val="11"/>
        <color theme="1"/>
        <rFont val="Cambria"/>
        <family val="1"/>
      </rPr>
      <t xml:space="preserve"> [Pause] hmmm [Pause] I think (.) like when (.) like if you (.) when you're like ‘oh yes, she's going through PMS, or whatever?’  Yeah. I think it links to like what you were saying about your brother (.) I guess if somebody's like emotional, or annoyed. I'd say that (.) that more so it's like the hormones so the emotions like if you're annoyed they'll be like "Oh she's on her period" Or "her period must be coming", because like she was sayin' before, you do hear it a lot from men [inaudible whisper 0.3 seconds] So I think it's a harmless (.) well, that it is not necessarily a negative stereotype, but I guess it is kind of a stereotype, assuming that [long pause] showing emotion equals PMS.</t>
    </r>
  </si>
  <si>
    <t>Yes- denial of negative impact</t>
  </si>
  <si>
    <r>
      <t>Gemma</t>
    </r>
    <r>
      <rPr>
        <sz val="11"/>
        <color theme="1"/>
        <rFont val="Cambria"/>
        <family val="1"/>
      </rPr>
      <t>: Yeah, I would agree. I've heard it more so from guys, [pause] just the stereotype of like a woman who's very emotional and snappy must have (.) be experiencing PMS but it's more so from guys that I've heard it from.</t>
    </r>
  </si>
  <si>
    <t>Yes- more from guys</t>
  </si>
  <si>
    <r>
      <t>Helen:</t>
    </r>
    <r>
      <rPr>
        <sz val="11"/>
        <color theme="1"/>
        <rFont val="Cambria"/>
        <family val="1"/>
      </rPr>
      <t xml:space="preserve"> Yeah, I think, you know, there's just this perception that [pause] I think it's funny. I feel like society attributes like we yeah, we get this is part of your biology, your body's like doing its thang. But we also think you're being weak minded at the same time. Like get over it! You know what I mean, it's like we're going to pretend it's all (.) it's equally there and not there, that it's out of your control, but also in your control [laughter] you know what I mean? Like it's just (.) it's just so much expectation! [Laughter] you need to control this thing that we understand is not under your control. You know, it's (.) it's (.) it's mind boggling… Over emotional. Yeah. Like all those things. Oh, you must get your period. Quit being so irrational, you know, overemotional, irrational.</t>
    </r>
  </si>
  <si>
    <r>
      <t>Kathleen:</t>
    </r>
    <r>
      <rPr>
        <sz val="11"/>
        <color theme="1"/>
        <rFont val="Cambria"/>
        <family val="1"/>
      </rPr>
      <t xml:space="preserve"> [long pause] um (.) not that I (.) er (.) there probably is, you know, to be honest I haven't thought about PMS for quite a while. But I do remember the stereotypes, you know. Like an angry woman, um someone who goes, you know, just flies off the handle very quickly. Or just be really upset. So that I think is the stereotype. I don't know if it's still out there? But um, that's definitely the one that was around you know, a few years ago.</t>
    </r>
  </si>
  <si>
    <t>Yes (flies off the handle very quickly)</t>
  </si>
  <si>
    <t>Yes- initial denial</t>
  </si>
  <si>
    <r>
      <t>Aisha:</t>
    </r>
    <r>
      <rPr>
        <sz val="11"/>
        <color theme="1"/>
        <rFont val="Cambria"/>
        <family val="1"/>
      </rPr>
      <t xml:space="preserve"> No [quietly] I think, everyone just says, "oh, there's no such thing". Everyone's ignorant to the fact (.) about PMS. It's so (.) taken so lightly.</t>
    </r>
  </si>
  <si>
    <r>
      <t>Mala:</t>
    </r>
    <r>
      <rPr>
        <sz val="11"/>
        <color theme="1"/>
        <rFont val="Cambria"/>
        <family val="1"/>
      </rPr>
      <t xml:space="preserve"> No, I'm not. </t>
    </r>
    <r>
      <rPr>
        <b/>
        <sz val="11"/>
        <color theme="1"/>
        <rFont val="Cambria"/>
        <family val="1"/>
      </rPr>
      <t>Interviewer:</t>
    </r>
    <r>
      <rPr>
        <sz val="11"/>
        <color theme="1"/>
        <rFont val="Cambria"/>
        <family val="1"/>
      </rPr>
      <t xml:space="preserve"> So, you haven't heard any (.) </t>
    </r>
    <r>
      <rPr>
        <b/>
        <sz val="11"/>
        <color theme="1"/>
        <rFont val="Cambria"/>
        <family val="1"/>
      </rPr>
      <t>Mala</t>
    </r>
    <r>
      <rPr>
        <sz val="11"/>
        <color theme="1"/>
        <rFont val="Cambria"/>
        <family val="1"/>
      </rPr>
      <t xml:space="preserve">: [00:14:09] [overlapping] emotional? </t>
    </r>
    <r>
      <rPr>
        <b/>
        <sz val="11"/>
        <color theme="1"/>
        <rFont val="Cambria"/>
        <family val="1"/>
      </rPr>
      <t xml:space="preserve">Interviewer: </t>
    </r>
    <r>
      <rPr>
        <sz val="11"/>
        <color theme="1"/>
        <rFont val="Cambria"/>
        <family val="1"/>
      </rPr>
      <t xml:space="preserve">Jokes or anything like (.) nobody's sort of (.) or any cartoons or anything like that? </t>
    </r>
    <r>
      <rPr>
        <b/>
        <sz val="11"/>
        <color theme="1"/>
        <rFont val="Cambria"/>
        <family val="1"/>
      </rPr>
      <t>Mala:</t>
    </r>
    <r>
      <rPr>
        <sz val="11"/>
        <color theme="1"/>
        <rFont val="Cambria"/>
        <family val="1"/>
      </rPr>
      <t xml:space="preserve"> No, I haven't. I mean we (.) we make jokes! [Laugh] me and my friends. “Oh, you're defin-(.) we say like you're definitely (.) are you PMSing now? Do we need to leave you alone? </t>
    </r>
    <r>
      <rPr>
        <b/>
        <sz val="11"/>
        <color theme="1"/>
        <rFont val="Cambria"/>
        <family val="1"/>
      </rPr>
      <t>Interviewer:</t>
    </r>
    <r>
      <rPr>
        <sz val="11"/>
        <color theme="1"/>
        <rFont val="Cambria"/>
        <family val="1"/>
      </rPr>
      <t xml:space="preserve"> And what's that sort of saying? That you were being a bit irritable or? </t>
    </r>
    <r>
      <rPr>
        <b/>
        <sz val="11"/>
        <color theme="1"/>
        <rFont val="Cambria"/>
        <family val="1"/>
      </rPr>
      <t>Mala:</t>
    </r>
    <r>
      <rPr>
        <sz val="11"/>
        <color theme="1"/>
        <rFont val="Cambria"/>
        <family val="1"/>
      </rPr>
      <t xml:space="preserve"> When in their view (.) it's probably they're being irritable. And we're just trying to make (.) normal, normalise it (.) so they don't feel like (.) because when you are PMSing, you're very emotional and everything gets to you and you have to gauge how you act. But if you know, like if one of my friends are PMSing and she's OK, then make a joke out of it so she doesn't feel too bad about it. So, it's normalized like it's something (.) you're not (.) you're not abnormal for going through it. It's okay for you to go through this.</t>
    </r>
  </si>
  <si>
    <r>
      <t>Noor:</t>
    </r>
    <r>
      <rPr>
        <sz val="11"/>
        <color theme="1"/>
        <rFont val="Cambria"/>
        <family val="1"/>
      </rPr>
      <t xml:space="preserve"> Yes. So [pause] people would just think your abnormal, if that makes sense, but (.) like, for example, if someone's acting really out of line they'll be like "Oh, what's wrong with her, something wrong with her mentally, etc." but really it's just PMS and I think (.) people forget, obviously, there's different stages where people change their moods. But that's generally me seeing it, seeing it (.) if that makes sense? </t>
    </r>
    <r>
      <rPr>
        <b/>
        <sz val="11"/>
        <color theme="1"/>
        <rFont val="Cambria"/>
        <family val="1"/>
      </rPr>
      <t>Interviewer:</t>
    </r>
    <r>
      <rPr>
        <sz val="11"/>
        <color theme="1"/>
        <rFont val="Cambria"/>
        <family val="1"/>
      </rPr>
      <t xml:space="preserve"> So you think like the sort of stereotype like that would maybe be in the newspaper. Would be (.) um (.) </t>
    </r>
    <r>
      <rPr>
        <b/>
        <sz val="11"/>
        <color theme="1"/>
        <rFont val="Cambria"/>
        <family val="1"/>
      </rPr>
      <t>Noor:</t>
    </r>
    <r>
      <rPr>
        <sz val="11"/>
        <color theme="1"/>
        <rFont val="Cambria"/>
        <family val="1"/>
      </rPr>
      <t xml:space="preserve"> I think, like if you see a female celeb just suddenly pigging out they'll be like "Oh she must be going through something mentally or depression", they wouldn't think, oh, she's PMSing. </t>
    </r>
    <r>
      <rPr>
        <b/>
        <sz val="11"/>
        <color theme="1"/>
        <rFont val="Cambria"/>
        <family val="1"/>
      </rPr>
      <t>Interviewer:</t>
    </r>
    <r>
      <rPr>
        <sz val="11"/>
        <color theme="1"/>
        <rFont val="Cambria"/>
        <family val="1"/>
      </rPr>
      <t xml:space="preserve"> Mm hmm. So definitely with the food that's not (.) </t>
    </r>
    <r>
      <rPr>
        <b/>
        <sz val="11"/>
        <color theme="1"/>
        <rFont val="Cambria"/>
        <family val="1"/>
      </rPr>
      <t>Noor:</t>
    </r>
    <r>
      <rPr>
        <sz val="11"/>
        <color theme="1"/>
        <rFont val="Cambria"/>
        <family val="1"/>
      </rPr>
      <t xml:space="preserve"> Yeah (.) </t>
    </r>
    <r>
      <rPr>
        <b/>
        <sz val="11"/>
        <color theme="1"/>
        <rFont val="Cambria"/>
        <family val="1"/>
      </rPr>
      <t>Interviewer:</t>
    </r>
    <r>
      <rPr>
        <sz val="11"/>
        <color theme="1"/>
        <rFont val="Cambria"/>
        <family val="1"/>
      </rPr>
      <t xml:space="preserve"> (.) associated with PMS. What about mood changes? Do you think people are a bit more (.) aware? </t>
    </r>
    <r>
      <rPr>
        <b/>
        <sz val="11"/>
        <color theme="1"/>
        <rFont val="Cambria"/>
        <family val="1"/>
      </rPr>
      <t>Noor:</t>
    </r>
    <r>
      <rPr>
        <sz val="11"/>
        <color theme="1"/>
        <rFont val="Cambria"/>
        <family val="1"/>
      </rPr>
      <t xml:space="preserve"> Well, I think they are aware, but they take the mick, if that makes sense? Like if you've (.) like for example, at work. If a female's moody, they'll be like "Oh, I think she's on" do you know what I'm sayin'? And you're just thinking. "OK. You just pissed me off now". So, I think things like that. I don't know how you would explain that (.) </t>
    </r>
    <r>
      <rPr>
        <b/>
        <sz val="11"/>
        <color theme="1"/>
        <rFont val="Cambria"/>
        <family val="1"/>
      </rPr>
      <t>Interviewer:</t>
    </r>
    <r>
      <rPr>
        <sz val="11"/>
        <color theme="1"/>
        <rFont val="Cambria"/>
        <family val="1"/>
      </rPr>
      <t xml:space="preserve"> Yeah. And that's quite a common one particularly at work that you might be angry for a work reason. </t>
    </r>
    <r>
      <rPr>
        <b/>
        <sz val="11"/>
        <color theme="1"/>
        <rFont val="Cambria"/>
        <family val="1"/>
      </rPr>
      <t>Noor:</t>
    </r>
    <r>
      <rPr>
        <sz val="11"/>
        <color theme="1"/>
        <rFont val="Cambria"/>
        <family val="1"/>
      </rPr>
      <t xml:space="preserve"> Yeah. </t>
    </r>
    <r>
      <rPr>
        <b/>
        <sz val="11"/>
        <color theme="1"/>
        <rFont val="Cambria"/>
        <family val="1"/>
      </rPr>
      <t>Interviewer:</t>
    </r>
    <r>
      <rPr>
        <sz val="11"/>
        <color theme="1"/>
        <rFont val="Cambria"/>
        <family val="1"/>
      </rPr>
      <t xml:space="preserve"> And then other people might be going (.) </t>
    </r>
    <r>
      <rPr>
        <b/>
        <sz val="11"/>
        <color theme="1"/>
        <rFont val="Cambria"/>
        <family val="1"/>
      </rPr>
      <t>Noor:</t>
    </r>
    <r>
      <rPr>
        <sz val="11"/>
        <color theme="1"/>
        <rFont val="Cambria"/>
        <family val="1"/>
      </rPr>
      <t xml:space="preserve"> "She's on, just leave her alone".</t>
    </r>
  </si>
  <si>
    <t>Yes (after initial denial)</t>
  </si>
  <si>
    <t>No (although 'abnormal')</t>
  </si>
  <si>
    <t>Irrationally irritable woman (of reproductive age)- reluctant to specify?</t>
  </si>
  <si>
    <t>Irritable and sad woman (of reproductive age) who no-one believes - less reluctant</t>
  </si>
  <si>
    <t>E11- What's the difference(s) between PMS and PMDD?</t>
  </si>
  <si>
    <r>
      <t>Anne:</t>
    </r>
    <r>
      <rPr>
        <sz val="11"/>
        <color theme="1"/>
        <rFont val="Cambria"/>
        <family val="1"/>
      </rPr>
      <t xml:space="preserve"> [Long pause] so [pause] so, I think I have gone into that, that PMDD is a premenstrual disorder that (.) and to be diagnosed as having that (.) it's a definition that was put together by the (.) the American Psychiatric Association as in the 'DSM', the 'Diagnostic and Statistical Manual of Mental Disorders' number five, and those five out of eleven symptoms need to be demonstrated. One out of the first four, which are all psychological symptoms and [pause] the true definition of PMDD (.) actually, it doesn't include exacerbation of another psychiatric disorder. So again, I think that excludes quite a number of women, whereas PMS premenstrual syndrome. Erm, that I mean, if we're looking at the actual definition, I know people refer to PMS in a lot of situations, but the premenstrual syndrome, that's the American Congress of Obstetrics and Gynaecology. And that definition is one out of six mood symptoms and one out of four physical symptoms (.) does include exacerbation of another psychiatric disorder. Or (.) both do require significant impact on quality of life. So I think what I've described is the (.) specific criteria for the definitions of PMDD and PMS. But I think we do use those terms much more loosely across the board.</t>
    </r>
  </si>
  <si>
    <t>Other</t>
  </si>
  <si>
    <t>Yes (slightly)</t>
  </si>
  <si>
    <r>
      <t>Barbara:</t>
    </r>
    <r>
      <rPr>
        <sz val="11"/>
        <color theme="1"/>
        <rFont val="Cambria"/>
        <family val="1"/>
      </rPr>
      <t xml:space="preserve"> PMDD is a severe dysphoric form of PMS that is defined in the Diagnostic Manual of Mental Disorders.  The diagnosis requires 5 of 11 SPECIFIED symptoms.  At least 1 must be a mood symptoms and only 1 physical symptom can be included as a qualifying symptom.   The symptoms must be documented in relation to the menstrual cycle for at least 2 consecutive cycles.</t>
    </r>
  </si>
  <si>
    <t>Normal curve implied?</t>
  </si>
  <si>
    <r>
      <t xml:space="preserve">Fran: </t>
    </r>
    <r>
      <rPr>
        <sz val="11"/>
        <color theme="1"/>
        <rFont val="Cambria"/>
        <family val="1"/>
      </rPr>
      <t>To me, PMDD is at the most severe end of the spectrum of premenstrual symptoms, again, as I was saying in my first answer, maybe 80% of women have some premenstrual symptoms, but 20% of women, they notice it, it lasts a couple of days, it’s not that severe that they can’t get out of bed or go to work but in 5% of women it does affect their functioning and quality of life for several days, and they often seek treatment for the symptoms, and that’s PMDD.</t>
    </r>
  </si>
  <si>
    <t>Arbitrary diagnostic definition</t>
  </si>
  <si>
    <t xml:space="preserve">Type of symptoms </t>
  </si>
  <si>
    <r>
      <t>Debbie:</t>
    </r>
    <r>
      <rPr>
        <sz val="11"/>
        <color theme="1"/>
        <rFont val="Cambria"/>
        <family val="1"/>
      </rPr>
      <t xml:space="preserve"> [Intake of breath] Well, I'll preface this by saying I think some people say PMS and mean PMDD and some people mean mild (.) some people say mild PMDD and they mean PMS. I don't think that they're (.) functionally different things. I think that (.) by the time somebody gets to a level of severity, you know, sort of this like bell curve, right? Of you've got PMS somewhere down here and then it turns into PMDD. But what I would say about my (.) way of thinking and talking about it is that PMS is like a rather a small chunk [laughter] over here that is (.) truly not impairing. And the reason I say that is that a lot of people are like, "oh, well, you know, I don't really meet this like big criteria set, you know, whatever. But it's really interfering with my life". And I'm like, okay. Then you have PMDD (.) like that is good enough, right? Like if it's interfering with your life. You probably do have (.) maybe you're not using the same words that are in the (.) the thing. But if you (.) if it's interfering with your life, if we dug deep like you probably do have five or more symptoms that turn on and off, you know. Oh, so (.) so (.) yeah. So I guess my (.) what I would say is that PMS is the like very mild left most tail of the bell curve that is PMDD biology and symptoms. And it's, you know, a large section of women that have some cramping and even mild irritability for an hour or something like that, you know. But then. But then the rest is sort of like anywhere from. you know you start to move around the bell curve. And it's like, okay, now you have people who like every third month will have, you know, a more severe (.), for whatever reason will have a more severe set of symptoms. And they're really having a lot of cramps and stronger irritability where they might have a fight with their partner. And but then it kind of goes away after a day, you know, and then you move over where there are like people basically have a fight and, you know, you have problems with productivity for three or four days, but they can still sort of get away with it. And then, you know, it really goes over to the like suicidal every month and like, really can't cope for two weeks. Right? So I see all of that as a continuum. And to make things nice and complicated, I don't think people necessarily stay in the same place on the continuum. Like, I think a lot of people say, like, "oh, after I had kids or as I age like (.) it got more severe before, it was like really mild and it never bothered me". Other people say like, "oh, you know" [pause] "You know, I used to have some of that, but it's gotten better". You know, I have heard that from people. So, yeah, that's how I would say I would say it's all just a continuum. But I'm (.) I don't disrespect or think that there's anything wrong with people who use PMS instead of PMDD to describe. It's just the (.) it's just the way that my culture and community kind of talks about it. So it works better for me.</t>
    </r>
  </si>
  <si>
    <r>
      <t>Celia:</t>
    </r>
    <r>
      <rPr>
        <sz val="11"/>
        <color theme="1"/>
        <rFont val="Cambria"/>
        <family val="1"/>
      </rPr>
      <t xml:space="preserve"> [Pause then audible intake of breath] Well, PMDD originally came about as a (.) as a psychiatric er addendum. So in that sense, an individual had to have a moderate to severe psychological or psychiatric symptom such as anxiety, depression, irritability, tension, that sort of thing. Whereas based on the umbrella of PMS, you could theoretically have two severe physical symptoms like fatigue and breast pain, for example, and not have any mood symptoms. And if as long as they're bothersome or intrusive, that could be considered PMS. So my impression is that the PMDD is a subset which (.) which includes at least one moderate to severe emotional symptom [pause] and has to include five symptoms as opposed to maybe three symptoms or two symptoms (.)</t>
    </r>
  </si>
  <si>
    <t>n/a</t>
  </si>
  <si>
    <t>PMDD as subset of PMS</t>
  </si>
  <si>
    <r>
      <t>Sarah:</t>
    </r>
    <r>
      <rPr>
        <sz val="11"/>
        <color theme="1"/>
        <rFont val="Cambria"/>
        <family val="1"/>
      </rPr>
      <t xml:space="preserve"> Well, um that's [PMDD] more tightly defined. So now we're getting to the more serious type of disorder. That's the 5 percent (.) I was talking about before. And er, these er, to qualify with this they must have the mood component symptoms. Sometimes (.) you know the majority (.) the most prevalent symptoms are actually the physical symptoms. That's something you get from our epidemiological studies in different countries, it's the physical symptoms that are most prevalent. Um, but for the psychiatrists [laughter] of course, that's what they're most concerned about (.) it's not women coming with [laughter] mastalgia. They're going to go to their gynaecologist or a GP but (.) but you know, they're gonna be referred the woman with the really problematic depression who may be suicidal at that time. Um, you know, that becomes a real issue.</t>
    </r>
  </si>
  <si>
    <r>
      <t>Thomas:</t>
    </r>
    <r>
      <rPr>
        <sz val="11"/>
        <color theme="1"/>
        <rFont val="Cambria"/>
        <family val="1"/>
      </rPr>
      <t xml:space="preserve"> I think it's (.) well, that's my opinion, there might be different opinions, of course, but my opinion is that it's a question of severity. It's actually the same condition. I would say. And it's only that certain persons are more, let's say, sensitive to these hormonal changes than others. And we have actually shown that there are (.) that patients with PMDD are more sensitive or differently sensitive than the controls which have with the contrast group, which are those without any symptoms, any cyclicity in symptoms. So, so and those of course, exist as well. And whether (.) and it seemed to be a genetically (.) a genetic factor, because if you ask the patients, it's very often that there are PMD (.) PMS in their relatives, mothers, sisters.</t>
    </r>
  </si>
  <si>
    <t>Genetic sensitivity</t>
  </si>
  <si>
    <r>
      <t>Susan:</t>
    </r>
    <r>
      <rPr>
        <sz val="11"/>
        <color theme="1"/>
        <rFont val="Cambria"/>
        <family val="1"/>
      </rPr>
      <t xml:space="preserve"> Severity. Well, on the one hand, I’d say severity, but I would say briefly the difference between PMS and PMDD is that PMDD is in the DSM and PMS isn't. Um, PMDD is used as a justification for positioning women within the psychiatric discourse much more formally. Um, it's used as a justification for giving women psychotropic medications. So SSRIs and officially women, particularly in the U.S. where the DSM operates primarily. But it also is used [elsewhere]. PMDD is a formal psychiatric diagnosis, so that's the difference between PMS and PMDD. But in terms of what it (.) how menstrual cycle researchers tend to use it is they'll say women with severe symptoms have PMDD, as if it's a thing and women with moderate symptoms have PMS as if it's a thing. But they're both social constructs, they are both diagnostic labels that are created by clinicians and yeah know we know the diagnostic history, you don't need me to go through it. From going back to Frank and Karen Horney in 1931 to try to Dalton to a LLPD to PMS and PMDD. We've got a whole history of psychiatric nosology here, which actually is giving a label to women's distress. So how it's framed is that PMDD is the extreme end of the continuum.</t>
    </r>
  </si>
  <si>
    <t>Both social constructs to medicalise women's mood changes</t>
  </si>
  <si>
    <r>
      <t>Marta:</t>
    </r>
    <r>
      <rPr>
        <sz val="11"/>
        <color theme="1"/>
        <rFont val="Cambria"/>
        <family val="1"/>
      </rPr>
      <t xml:space="preserve"> In my understanding, I mean, I see PMS as a milder condition. And I think of it. I mean, from my clinical practice, I think of it this way, that women who take (.) who bother to come and see me, I (.) I simply just assume they have PMDD because otherwise I mean, you have to wait long time to see a gynaecologist for your problems. And I would expect then that women who specifically seek medical (.) medical care for (.) for [indicates air quotes] what they call PMS, they really have PMDD and I (.) I'm also guessing that the great majority of women with PMS I never see in the clinic because they find ways to cope with it or they can probably handle it by use of contraceptives or (.) or over-the-counter drugs or physical exercise or other sort of lifestyle interventions. That's (.) that's just the way I see it from (.) from a clinical perspective. I mean then of course we have the different criteria for 'scientific' purposes. But if you ask me how I see it, I think it's a matter of severity.</t>
    </r>
  </si>
  <si>
    <r>
      <t>John:</t>
    </r>
    <r>
      <rPr>
        <sz val="11"/>
        <color theme="1"/>
        <rFont val="Cambria"/>
        <family val="1"/>
      </rPr>
      <t xml:space="preserve"> Well, I think PMDD is an attempt to er [pause] fractionate out the subgroup of women that have got the worst [emphasis] symptoms, but also a group of women where it's not an exacerbation of something else (.) premenstrually but something that is (.) uniquely separated from it and (.) Yes. So I think that the key differences are the severity. In as much as one needs to have (.) er (.) several different symptoms, um three of which need to be from er (.) a specific group. Um, in addition to (.) it not being exacerbation of something else. But that's what differs it from (.) that differentiates it from other diagnoses.</t>
    </r>
  </si>
  <si>
    <t>Diagnositc criteria differentiate from PME of other mental health disorders</t>
  </si>
  <si>
    <r>
      <t>Laura:</t>
    </r>
    <r>
      <rPr>
        <sz val="11"/>
        <color theme="1"/>
        <rFont val="Cambria"/>
        <family val="1"/>
      </rPr>
      <t xml:space="preserve"> So there are two cardinal features that differentiate them. One of them is the obligatory emotional symptoms that occur in PMDD and they're not obligatory in PMS. And the second is the degree of functional impairment. So impairment is much greater with PMDD than PMS but PMS is kind of (.) or PMDD is a subset, if you will (.) of PMDD [correction] of PMS. So there's this larger group with PMS and then there's this subset of people who have emotional symptoms and it's really impairing, you know. And then there's nuances like you have to have 5 symptoms out of whatever. But. Yeah.</t>
    </r>
  </si>
  <si>
    <r>
      <t>Zoe:</t>
    </r>
    <r>
      <rPr>
        <sz val="11"/>
        <color theme="1"/>
        <rFont val="Cambria"/>
        <family val="1"/>
      </rPr>
      <t xml:space="preserve"> [Pause] [cough] I'm sorry for that cough. Well, clinically, there's I (.) I (.) I think legally and medically there are differences um that come down to um classification and status. So (.) so (.) so one set of differences are around um the need in some jurisdictions and under some insurance schemes to actually receive a diagnosis in order to have access to services and access to care. So that's one difference between them. Um, simply the difference could be seen as one of severity, but then that suggests that they're on a continuum. And I don't necessarily think they are on a continuum, but I think people would assume they're on some sort of continuum. Well, many people assume they're on a continuum. Hence, um PMDD is just the extreme end of PMS, I don't necessarily think that's the case. No, I don't think there's the evidence for that. It's a difference (.) [sigh] I don't know they (.) they are blurring because especially again, in some cultures. In some. [skype delay] some women believe (.) some women who may have something that is much more like premenstrual distress or just premenstrual symptoms may choose to identify and classify and adopt (.) labels like PMDD because they're looking for um (.) there can be comfort in a diagnosis, whereas there's not necessarily a comfort um in just a set of experiences. It's natural that they're finding them distressing [pause]… Um, I think there are real differences in in terms of how (.) what it means for women who are either positioned this way or take up that positioning. And we can have a really long (.) you know, that's a long one there. As I said, some people find comfort in a diagnosis and some people don't. Some people (.) and some people are labelled and can be stigmatized with the diagnosis and but others may not necessarily have that experience. Um, I think they are different conditions. I don't actually (.)  the evidence that I have come across and in the research that we've done ourselves. Women with PMDD present differently to women with just severe PMS. I don't think that (.) they're at the end of (.) um (.) it's just a more extreme form of PMS. I think they're actually something very different.</t>
    </r>
  </si>
  <si>
    <t>Different things</t>
  </si>
  <si>
    <r>
      <t>Geraldine:</t>
    </r>
    <r>
      <rPr>
        <sz val="11"/>
        <color theme="1"/>
        <rFont val="Cambria"/>
        <family val="1"/>
      </rPr>
      <t xml:space="preserve"> Well [exhale] the psychiatrists say that PPDD is more serious. But, you know, a smart alecky comment about it would just be "Who are you going to to get some help?" So, if you're going to a psychiatrist. You're going to get a PMDD diagnosis. If you talk to your general practitioner or your OBGYN, you (.) you're going to get the PMS definition or diagnosis. They overlap so much. I mean (.) [Exhale with slight laugh]</t>
    </r>
  </si>
  <si>
    <t>Overlap dependent on physician's discipline</t>
  </si>
  <si>
    <r>
      <t>Jo:</t>
    </r>
    <r>
      <rPr>
        <sz val="11"/>
        <color theme="1"/>
        <rFont val="Cambria"/>
        <family val="1"/>
      </rPr>
      <t xml:space="preserve"> I think that's just um, [pause] UK/ states thing. I don't think they're any different. I think it's just um how it's been identified in different countries. And I think, now, actually, women are becoming quite drawn to the whole PMDD as a diagnosis, maybe because it's new and maybe because it would be given more credi (.) credibility, but they're [laugh] in my opinion, the same thing.</t>
    </r>
  </si>
  <si>
    <t>US versus UK semantics</t>
  </si>
  <si>
    <r>
      <t>Ria</t>
    </r>
    <r>
      <rPr>
        <sz val="11"/>
        <color theme="1"/>
        <rFont val="Cambria"/>
        <family val="1"/>
      </rPr>
      <t>: So I have heard of PMDD and the first time that I heard about it was going (.) joining a couple Facebook groups on (.) or looking up menstruation basically on Facebook and seeing what Facebook groups there were. And I noticed that there were a few PMDD support type Facebook groups. And so I asked to join them because I was curious about what people were talking about. And from my understanding, I mean, mind you, Facebook is already biased and just has like spiritually, there's just a lot of anger and frustration and et cetera in that space. It was (.) it was honestly heart-breaking because I think it's people who (.) what I imagine is something is up with their progesterone, maybe their progesterone levels are really, really low or whatever. I can't (.) as I'm not like a clinical researcher, so I can't comment on that. I don't test their hormones or anything. I'm just basing this off (.) on my own observations. But yeah, I noticed that they were very, very angry, very sad, very depressed, really like low, low vibrational emotions. And so I guess I can say that the difference between PMS and PMDD, according to my understanding, is that PMS is commonly used phrase that people understand and associate with the autumn cycle of an average menstrual cycle. And then PMDD is a word for the autumn phase for people who not only experience an average menstrual cycle like the physical aspects of it, emotional, mental. However, I think that it's um (.) because of what's going on with their body, mind and spirit. They're experiencing an extreme case, an extreme feeling and sentiment of that shift and drop that happens when oestrogen comes down (.) and progesterone hopefully goes up and helps bring up some of those serotonin and the neurotransmitters and all that stuff as well. So that's the physical piece. And then I would have to talk to them individually, probably to figure out where the spiritual and emotional piece of it is, because it could be, you know, like maybe they've experienced an intense amount of trauma in their life, sexual trauma. And so that's manifesting in this way. And then they go presumably go to see a doctor because they're like, "I feel fucking crazy". And the doctors, like you have this thing called PMDD because it seems to line up with the autumn phase. So that's my short, I guess, understanding of what it could be. And then there are few folks in my network who feel like they strongly identify with that. And it gives them (.) that it like helps them cope basically with it.</t>
    </r>
  </si>
  <si>
    <t>Progesterone levels lower hypothesis</t>
  </si>
  <si>
    <r>
      <t>Beth:</t>
    </r>
    <r>
      <rPr>
        <sz val="11"/>
        <color theme="1"/>
        <rFont val="Cambria"/>
        <family val="1"/>
      </rPr>
      <t xml:space="preserve"> I have heard of it. I'm not sure I would have heard of it, if I wasn't a doctor, although (.) well, it's difficult to say because as someone who has PMS I've Googled a lot and PMDD does come up on Google searches. So I might, I might have heard of it, even if I wasn't a doctor. But what (.) what I understand in relation to your other question is that it's (.) it's low mood akin to the symptoms of clinical depression. That occurs (.) premenstrually (.) but not for the rest of the cycle, so I guess it would be symptoms that are confined to the luteal phase of the menstrual cycle, so this is the latter half after ovulation. But the woman was okay the rest of the time. So it wasn't like a (.) persistent depression (.) but was sufficient to cause (.) so the mood disturbance was enough to cause problems in day-to-day life and functioning. That's what I understand. </t>
    </r>
    <r>
      <rPr>
        <b/>
        <sz val="11"/>
        <color theme="1"/>
        <rFont val="Cambria"/>
        <family val="1"/>
      </rPr>
      <t>Interviewer:</t>
    </r>
    <r>
      <rPr>
        <sz val="11"/>
        <color theme="1"/>
        <rFont val="Cambria"/>
        <family val="1"/>
      </rPr>
      <t xml:space="preserve"> So how is that different to PMS or what's the relationship then? </t>
    </r>
    <r>
      <rPr>
        <b/>
        <sz val="11"/>
        <color theme="1"/>
        <rFont val="Cambria"/>
        <family val="1"/>
      </rPr>
      <t>Beth:</t>
    </r>
    <r>
      <rPr>
        <sz val="11"/>
        <color theme="1"/>
        <rFont val="Cambria"/>
        <family val="1"/>
      </rPr>
      <t xml:space="preserve"> [Long pause] well, you can get a bit irritable and tearful (.) before a period (.) PMS (.) but not to the extent that it (.) might be classed as a clinical depression. Whereas PMDD would be a more significant mood disturbance, but the timing of the symptoms would be the same for it to be classed as premenstrual. If that makes sense? </t>
    </r>
    <r>
      <rPr>
        <b/>
        <sz val="11"/>
        <color theme="1"/>
        <rFont val="Cambria"/>
        <family val="1"/>
      </rPr>
      <t>Interviewer:</t>
    </r>
    <r>
      <rPr>
        <sz val="11"/>
        <color theme="1"/>
        <rFont val="Cambria"/>
        <family val="1"/>
      </rPr>
      <t xml:space="preserve"> Yeah. Brilliant. Thank you. </t>
    </r>
    <r>
      <rPr>
        <b/>
        <sz val="11"/>
        <color theme="1"/>
        <rFont val="Cambria"/>
        <family val="1"/>
      </rPr>
      <t>Beth:</t>
    </r>
    <r>
      <rPr>
        <sz val="11"/>
        <color theme="1"/>
        <rFont val="Cambria"/>
        <family val="1"/>
      </rPr>
      <t xml:space="preserve"> PMDD is actually classed as a psychiatric disorder, I think, whereas PMS, isn't (.)? Am I right with that? I don't know (.) </t>
    </r>
    <r>
      <rPr>
        <b/>
        <sz val="11"/>
        <color theme="1"/>
        <rFont val="Cambria"/>
        <family val="1"/>
      </rPr>
      <t>Interviewer:</t>
    </r>
    <r>
      <rPr>
        <sz val="11"/>
        <color theme="1"/>
        <rFont val="Cambria"/>
        <family val="1"/>
      </rPr>
      <t xml:space="preserve"> You are, yes! This isn't a test, this is this kind of because (.) </t>
    </r>
    <r>
      <rPr>
        <b/>
        <sz val="11"/>
        <color theme="1"/>
        <rFont val="Cambria"/>
        <family val="1"/>
      </rPr>
      <t>Beth:</t>
    </r>
    <r>
      <rPr>
        <sz val="11"/>
        <color theme="1"/>
        <rFont val="Cambria"/>
        <family val="1"/>
      </rPr>
      <t xml:space="preserve"> Oh no, I just like to know these things! [Laugh]</t>
    </r>
  </si>
  <si>
    <r>
      <t>Alice:</t>
    </r>
    <r>
      <rPr>
        <sz val="12"/>
        <color rgb="FF333333"/>
        <rFont val="Calibri"/>
        <family val="2"/>
      </rPr>
      <t xml:space="preserve"> No. </t>
    </r>
  </si>
  <si>
    <t>Clinical depression just cyclically</t>
  </si>
  <si>
    <r>
      <t>Dani:</t>
    </r>
    <r>
      <rPr>
        <sz val="11"/>
        <color theme="1"/>
        <rFont val="Cambria"/>
        <family val="1"/>
      </rPr>
      <t xml:space="preserve"> Yeah, I've definitely heard of it. I think that it is a much more extreme version where like the person suffering from it can actually feel suicidal and [pause] incredibly unstable and unhappy at certain times. So right before their period. But (.) I have a couple of acquaintances who've suffered from it. And it's basically sort of, not ruined but basically upended their careers because they were unable to be in the workplace because of it. But yeah, very under (.) under known about. That's not a word! Erm, problem I think.</t>
    </r>
  </si>
  <si>
    <t>Suicidal</t>
  </si>
  <si>
    <r>
      <t>Emma:</t>
    </r>
    <r>
      <rPr>
        <sz val="11"/>
        <color theme="1"/>
        <rFont val="Cambria"/>
        <family val="1"/>
      </rPr>
      <t xml:space="preserve"> Yes. I have heard of PMDD. And the way I see the difference. I'm not sure if this is clinically accurate, er but it's the (.) it's the severity of symptoms and it's the impact of symptoms. So PMS usually can be self-managed and it usually doesn't cause that much of an impact in everyday life. But PMDD has (.) some severe psychological symptoms that that are debilitating and that do impact everyday life. It is disabling. It affects relationships. It affects (.) jobs, careers, friendship, family, life, work. It just impacts every part of life. It's very difficult to self-manage. But I think that's what the difference is and also the fact that it only affects a small number of the population. Whereas PMS is (.) fairly (.) well, it is common and I guess experienced by the majority of women. PMDD is only really experienced well we think (.) only experienced by around 8 percent of the population. So (.)</t>
    </r>
  </si>
  <si>
    <t>Cannot be self-managed- implication that PMS can be managed without medical intervention</t>
  </si>
  <si>
    <r>
      <t xml:space="preserve">Faith: </t>
    </r>
    <r>
      <rPr>
        <sz val="11"/>
        <color theme="1"/>
        <rFont val="Cambria"/>
        <family val="1"/>
      </rPr>
      <t>No.</t>
    </r>
  </si>
  <si>
    <r>
      <t xml:space="preserve">Gemma: </t>
    </r>
    <r>
      <rPr>
        <sz val="11"/>
        <color theme="1"/>
        <rFont val="Cambria"/>
        <family val="1"/>
      </rPr>
      <t>No.</t>
    </r>
  </si>
  <si>
    <r>
      <t>Helen:</t>
    </r>
    <r>
      <rPr>
        <sz val="11"/>
        <color theme="1"/>
        <rFont val="Cambria"/>
        <family val="1"/>
      </rPr>
      <t xml:space="preserve"> Yes. So as I said before, you know, my understanding of PMS is it's a collection of symptoms that may or may not impede with your quality of life, depending how severe they are. But when we start crossing into PMDD is when you're having a severe emotional reaction or psychological reaction to (.) to the rise and fall, of your reproductive cycle. So some big red flags are going to be interpersonal uh relationship (.) you know, trouble with interpersonal relationships. So big problems with other significant others, with work, your (.) you know co-workers and family members, your friends. You know, in the most severe cases, we're going to see, you know, depression, suicidal thoughts and behaviours. And that's when we know we're probably dealing more with something like PMDD. Unfortunately, you know, while research has some good leads. We don't know why there is a difference in those with PMDD. We generally see everyone has the same level of hormones with and without PMDD. There's, you know, everyone pretty much has the same level of hormones. But there is something in the brain that is responding in a very different way to those hormones in those with PMDD.</t>
    </r>
  </si>
  <si>
    <t>something different in brain of PMDD people</t>
  </si>
  <si>
    <r>
      <t xml:space="preserve">Kathleen: </t>
    </r>
    <r>
      <rPr>
        <sz val="11"/>
        <color theme="1"/>
        <rFont val="Cambria"/>
        <family val="1"/>
      </rPr>
      <t>[Long pause] I want to say no. I feel like I probably heard it at one of the workshops at the women's health things [interviewer and interviewee are both members of the same network], but I don't (.) I don't know.</t>
    </r>
  </si>
  <si>
    <r>
      <t>Aisha</t>
    </r>
    <r>
      <rPr>
        <sz val="11"/>
        <color theme="1"/>
        <rFont val="Cambria"/>
        <family val="1"/>
      </rPr>
      <t xml:space="preserve">: I know that it's a lot more intense. You feel more like high emotions, like suicidal, which sometimes I feel I have (.) 'cos I've felt really suicidal. It's lower mood. Stronger feelings. Is that correct? </t>
    </r>
    <r>
      <rPr>
        <b/>
        <sz val="11"/>
        <color theme="1"/>
        <rFont val="Cambria"/>
        <family val="1"/>
      </rPr>
      <t>Interviewer:</t>
    </r>
    <r>
      <rPr>
        <sz val="11"/>
        <color theme="1"/>
        <rFont val="Cambria"/>
        <family val="1"/>
      </rPr>
      <t xml:space="preserve"> Uhuh, yeah. </t>
    </r>
    <r>
      <rPr>
        <b/>
        <sz val="11"/>
        <color theme="1"/>
        <rFont val="Cambria"/>
        <family val="1"/>
      </rPr>
      <t>Aisha:</t>
    </r>
    <r>
      <rPr>
        <sz val="11"/>
        <color theme="1"/>
        <rFont val="Cambria"/>
        <family val="1"/>
      </rPr>
      <t xml:space="preserve"> That's what I feel. Interviewer: And have you ever talked to your doctor about maybe having that? </t>
    </r>
    <r>
      <rPr>
        <b/>
        <sz val="11"/>
        <color theme="1"/>
        <rFont val="Cambria"/>
        <family val="1"/>
      </rPr>
      <t>Aisha</t>
    </r>
    <r>
      <rPr>
        <sz val="11"/>
        <color theme="1"/>
        <rFont val="Cambria"/>
        <family val="1"/>
      </rPr>
      <t xml:space="preserve">: Erm I think I mentioned it but again he's just been [pause] I've not been diagnosed with that. I've been more diagnosed with borderline personality disorder instead (.) </t>
    </r>
    <r>
      <rPr>
        <b/>
        <sz val="11"/>
        <color theme="1"/>
        <rFont val="Cambria"/>
        <family val="1"/>
      </rPr>
      <t>Interviewer:</t>
    </r>
    <r>
      <rPr>
        <sz val="11"/>
        <color theme="1"/>
        <rFont val="Cambria"/>
        <family val="1"/>
      </rPr>
      <t xml:space="preserve"> Uhuh. And so did you see a psychiatrist for that? </t>
    </r>
    <r>
      <rPr>
        <b/>
        <sz val="11"/>
        <color theme="1"/>
        <rFont val="Cambria"/>
        <family val="1"/>
      </rPr>
      <t>Aisha:</t>
    </r>
    <r>
      <rPr>
        <sz val="11"/>
        <color theme="1"/>
        <rFont val="Cambria"/>
        <family val="1"/>
      </rPr>
      <t xml:space="preserve"> Yeah </t>
    </r>
    <r>
      <rPr>
        <b/>
        <sz val="11"/>
        <color theme="1"/>
        <rFont val="Cambria"/>
        <family val="1"/>
      </rPr>
      <t>Interviewer:</t>
    </r>
    <r>
      <rPr>
        <sz val="11"/>
        <color theme="1"/>
        <rFont val="Cambria"/>
        <family val="1"/>
      </rPr>
      <t xml:space="preserve"> And did they ask you about PMS? </t>
    </r>
    <r>
      <rPr>
        <b/>
        <sz val="11"/>
        <color theme="1"/>
        <rFont val="Cambria"/>
        <family val="1"/>
      </rPr>
      <t>Aisha:</t>
    </r>
    <r>
      <rPr>
        <sz val="11"/>
        <color theme="1"/>
        <rFont val="Cambria"/>
        <family val="1"/>
      </rPr>
      <t xml:space="preserve"> No, no. not at all. </t>
    </r>
    <r>
      <rPr>
        <b/>
        <sz val="11"/>
        <color theme="1"/>
        <rFont val="Cambria"/>
        <family val="1"/>
      </rPr>
      <t>Interviewer:</t>
    </r>
    <r>
      <rPr>
        <sz val="11"/>
        <color theme="1"/>
        <rFont val="Cambria"/>
        <family val="1"/>
      </rPr>
      <t xml:space="preserve"> And they didn't ask you to track your symptoms? </t>
    </r>
    <r>
      <rPr>
        <b/>
        <sz val="11"/>
        <color theme="1"/>
        <rFont val="Cambria"/>
        <family val="1"/>
      </rPr>
      <t>Aisha:</t>
    </r>
    <r>
      <rPr>
        <sz val="11"/>
        <color theme="1"/>
        <rFont val="Cambria"/>
        <family val="1"/>
      </rPr>
      <t xml:space="preserve"> Not at all. </t>
    </r>
    <r>
      <rPr>
        <b/>
        <sz val="11"/>
        <color theme="1"/>
        <rFont val="Cambria"/>
        <family val="1"/>
      </rPr>
      <t xml:space="preserve">Interviewer: </t>
    </r>
    <r>
      <rPr>
        <sz val="11"/>
        <color theme="1"/>
        <rFont val="Cambria"/>
        <family val="1"/>
      </rPr>
      <t xml:space="preserve">So that was just based on what you were saying (.) </t>
    </r>
    <r>
      <rPr>
        <b/>
        <sz val="11"/>
        <color theme="1"/>
        <rFont val="Cambria"/>
        <family val="1"/>
      </rPr>
      <t>Aisha:</t>
    </r>
    <r>
      <rPr>
        <sz val="11"/>
        <color theme="1"/>
        <rFont val="Cambria"/>
        <family val="1"/>
      </rPr>
      <t xml:space="preserve"> Yeah </t>
    </r>
    <r>
      <rPr>
        <b/>
        <sz val="11"/>
        <color theme="1"/>
        <rFont val="Cambria"/>
        <family val="1"/>
      </rPr>
      <t>Interviewer:</t>
    </r>
    <r>
      <rPr>
        <sz val="11"/>
        <color theme="1"/>
        <rFont val="Cambria"/>
        <family val="1"/>
      </rPr>
      <t xml:space="preserve"> Without thinking about your cycle (.) </t>
    </r>
    <r>
      <rPr>
        <b/>
        <sz val="11"/>
        <color theme="1"/>
        <rFont val="Cambria"/>
        <family val="1"/>
      </rPr>
      <t>Aisha</t>
    </r>
    <r>
      <rPr>
        <sz val="11"/>
        <color theme="1"/>
        <rFont val="Cambria"/>
        <family val="1"/>
      </rPr>
      <t xml:space="preserve">: So it annoys me to be fair. </t>
    </r>
    <r>
      <rPr>
        <b/>
        <sz val="11"/>
        <color theme="1"/>
        <rFont val="Cambria"/>
        <family val="1"/>
      </rPr>
      <t>Interviewer:</t>
    </r>
    <r>
      <rPr>
        <sz val="11"/>
        <color theme="1"/>
        <rFont val="Cambria"/>
        <family val="1"/>
      </rPr>
      <t xml:space="preserve"> Yeah. So are you on any medications for that or is it just you get the diagnosis and that's it? </t>
    </r>
    <r>
      <rPr>
        <b/>
        <sz val="11"/>
        <color theme="1"/>
        <rFont val="Cambria"/>
        <family val="1"/>
      </rPr>
      <t>Aisha:</t>
    </r>
    <r>
      <rPr>
        <sz val="11"/>
        <color theme="1"/>
        <rFont val="Cambria"/>
        <family val="1"/>
      </rPr>
      <t xml:space="preserve"> No treatment, nothing. </t>
    </r>
    <r>
      <rPr>
        <b/>
        <sz val="11"/>
        <color theme="1"/>
        <rFont val="Cambria"/>
        <family val="1"/>
      </rPr>
      <t>Interviewer:</t>
    </r>
    <r>
      <rPr>
        <sz val="11"/>
        <color theme="1"/>
        <rFont val="Cambria"/>
        <family val="1"/>
      </rPr>
      <t xml:space="preserve"> Hmmm. that's not very good. </t>
    </r>
    <r>
      <rPr>
        <b/>
        <sz val="11"/>
        <color theme="1"/>
        <rFont val="Cambria"/>
        <family val="1"/>
      </rPr>
      <t>Aisha:</t>
    </r>
    <r>
      <rPr>
        <sz val="11"/>
        <color theme="1"/>
        <rFont val="Cambria"/>
        <family val="1"/>
      </rPr>
      <t xml:space="preserve"> I know. And I went through the whole 'getting assessed'. And then they're like, oh, they feel as if obviously I do have a borderline personality disorder. But treatment at this time would not be suitable. And I was really, really angry. But then I asked questions like "how many people a year get to get this treatment?" And it was about 15 a year. So I'm just thinking maybe that's possibly why? </t>
    </r>
    <r>
      <rPr>
        <b/>
        <sz val="11"/>
        <color theme="1"/>
        <rFont val="Cambria"/>
        <family val="1"/>
      </rPr>
      <t>Interviewer:</t>
    </r>
    <r>
      <rPr>
        <sz val="11"/>
        <color theme="1"/>
        <rFont val="Cambria"/>
        <family val="1"/>
      </rPr>
      <t xml:space="preserve"> It's like the lack of resources? </t>
    </r>
    <r>
      <rPr>
        <b/>
        <sz val="11"/>
        <color theme="1"/>
        <rFont val="Cambria"/>
        <family val="1"/>
      </rPr>
      <t>Aisha:</t>
    </r>
    <r>
      <rPr>
        <sz val="11"/>
        <color theme="1"/>
        <rFont val="Cambria"/>
        <family val="1"/>
      </rPr>
      <t xml:space="preserve"> So, it's resources and stuff. And then now I'm gettin' (.) because it's been six months since I've been diagnosed with that. So I'm getting referred to that again, so I have to go through the whole assessment again. And hopefully (.) </t>
    </r>
    <r>
      <rPr>
        <b/>
        <sz val="11"/>
        <color theme="1"/>
        <rFont val="Cambria"/>
        <family val="1"/>
      </rPr>
      <t>Interviewer:</t>
    </r>
    <r>
      <rPr>
        <sz val="11"/>
        <color theme="1"/>
        <rFont val="Cambria"/>
        <family val="1"/>
      </rPr>
      <t xml:space="preserve"> Um, definitely bring up that it gets much worse (.) </t>
    </r>
    <r>
      <rPr>
        <b/>
        <sz val="11"/>
        <color theme="1"/>
        <rFont val="Cambria"/>
        <family val="1"/>
      </rPr>
      <t>Aisha:</t>
    </r>
    <r>
      <rPr>
        <sz val="11"/>
        <color theme="1"/>
        <rFont val="Cambria"/>
        <family val="1"/>
      </rPr>
      <t xml:space="preserve"> During my periods (.) Interviewer: And the suicidal thing. Definitely mention that because for PMDD now, that's one of the key kind of things (.) they look for (.) </t>
    </r>
    <r>
      <rPr>
        <b/>
        <sz val="11"/>
        <color theme="1"/>
        <rFont val="Cambria"/>
        <family val="1"/>
      </rPr>
      <t>Aisha:</t>
    </r>
    <r>
      <rPr>
        <sz val="11"/>
        <color theme="1"/>
        <rFont val="Cambria"/>
        <family val="1"/>
      </rPr>
      <t xml:space="preserve"> Yeah. So it's like [sigh] so annoying. </t>
    </r>
    <r>
      <rPr>
        <b/>
        <sz val="11"/>
        <color theme="1"/>
        <rFont val="Cambria"/>
        <family val="1"/>
      </rPr>
      <t>Interviewer:</t>
    </r>
    <r>
      <rPr>
        <sz val="11"/>
        <color theme="1"/>
        <rFont val="Cambria"/>
        <family val="1"/>
      </rPr>
      <t xml:space="preserve"> No, it's not (.) I mean, it's really not good to get given a kind of label. A diagnosis and then for nothing else to happen (.) </t>
    </r>
    <r>
      <rPr>
        <b/>
        <sz val="11"/>
        <color theme="1"/>
        <rFont val="Cambria"/>
        <family val="1"/>
      </rPr>
      <t>Aisha:</t>
    </r>
    <r>
      <rPr>
        <sz val="11"/>
        <color theme="1"/>
        <rFont val="Cambria"/>
        <family val="1"/>
      </rPr>
      <t xml:space="preserve"> Yeah (.) No I've (.) all my life. Because I feel as if in the past they've also done Cyclothymia (.) So my moods will change every three, four months. Again, I think that's a lot to do with PMS. Do you see what I mean? The older I’m getting the more exposure I'm getting to this stuff (.) book (.) more books. I'm reading about periods. I'm realising (.) I've been misdiagnosed. And you know when you have it (.) if that makes sense? </t>
    </r>
    <r>
      <rPr>
        <b/>
        <sz val="11"/>
        <color theme="1"/>
        <rFont val="Cambria"/>
        <family val="1"/>
      </rPr>
      <t>Interviewer:</t>
    </r>
    <r>
      <rPr>
        <sz val="11"/>
        <color theme="1"/>
        <rFont val="Cambria"/>
        <family val="1"/>
      </rPr>
      <t xml:space="preserve"> Yeah. I mean, there is (.) so it's very difficult to know whether someone is pure PMDD or whether the menstrual cycle is like triggering (.) </t>
    </r>
    <r>
      <rPr>
        <b/>
        <sz val="11"/>
        <color theme="1"/>
        <rFont val="Cambria"/>
        <family val="1"/>
      </rPr>
      <t xml:space="preserve">Aisha: </t>
    </r>
    <r>
      <rPr>
        <sz val="11"/>
        <color theme="1"/>
        <rFont val="Cambria"/>
        <family val="1"/>
      </rPr>
      <t xml:space="preserve">Yeah yeah yeah (.) </t>
    </r>
    <r>
      <rPr>
        <b/>
        <sz val="11"/>
        <color theme="1"/>
        <rFont val="Cambria"/>
        <family val="1"/>
      </rPr>
      <t>Interviewer:</t>
    </r>
    <r>
      <rPr>
        <sz val="11"/>
        <color theme="1"/>
        <rFont val="Cambria"/>
        <family val="1"/>
      </rPr>
      <t xml:space="preserve"> A mental health issue, because in some people it could be that, and in some people it might be the other. But at least if you know that there are different options for treatments (.) </t>
    </r>
    <r>
      <rPr>
        <b/>
        <sz val="11"/>
        <color theme="1"/>
        <rFont val="Cambria"/>
        <family val="1"/>
      </rPr>
      <t>Aisha:</t>
    </r>
    <r>
      <rPr>
        <sz val="11"/>
        <color theme="1"/>
        <rFont val="Cambria"/>
        <family val="1"/>
      </rPr>
      <t xml:space="preserve"> Because then again, the borderline personality disorder, it does make sense because obviously, I've been raised (.) by my mom, single parent. So then that (.) abandonment has always affected me. So (.) then I think matching up the whole history. They're probably thinking, oh, right. So I don't know. </t>
    </r>
    <r>
      <rPr>
        <b/>
        <sz val="11"/>
        <color theme="1"/>
        <rFont val="Cambria"/>
        <family val="1"/>
      </rPr>
      <t>Interviewer:</t>
    </r>
    <r>
      <rPr>
        <sz val="11"/>
        <color theme="1"/>
        <rFont val="Cambria"/>
        <family val="1"/>
      </rPr>
      <t xml:space="preserve"> Yeah, they're already putting you in a particular (.) </t>
    </r>
    <r>
      <rPr>
        <b/>
        <sz val="11"/>
        <color theme="1"/>
        <rFont val="Cambria"/>
        <family val="1"/>
      </rPr>
      <t>Aisha:</t>
    </r>
    <r>
      <rPr>
        <sz val="11"/>
        <color theme="1"/>
        <rFont val="Cambria"/>
        <family val="1"/>
      </rPr>
      <t xml:space="preserve"> I don't know. I really don't. But then again, my sisters haven't been affected at all. And recently, I know my sister has PMS [laugh] if that makes sense? </t>
    </r>
    <r>
      <rPr>
        <b/>
        <sz val="11"/>
        <color theme="1"/>
        <rFont val="Cambria"/>
        <family val="1"/>
      </rPr>
      <t>Interviewer:</t>
    </r>
    <r>
      <rPr>
        <sz val="11"/>
        <color theme="1"/>
        <rFont val="Cambria"/>
        <family val="1"/>
      </rPr>
      <t xml:space="preserve"> Yeah yeah. </t>
    </r>
    <r>
      <rPr>
        <b/>
        <sz val="11"/>
        <color theme="1"/>
        <rFont val="Cambria"/>
        <family val="1"/>
      </rPr>
      <t>Aisha:</t>
    </r>
    <r>
      <rPr>
        <sz val="11"/>
        <color theme="1"/>
        <rFont val="Cambria"/>
        <family val="1"/>
      </rPr>
      <t xml:space="preserve"> Because the more I'm telling my symptoms, I'm really close to my sister. She's realizing 'Oh my god' she's been tracking it and she's PMSing, too. And um, yeah, my older sister's is totally in denial about it. So, yeah. I dunno. </t>
    </r>
    <r>
      <rPr>
        <b/>
        <sz val="11"/>
        <color theme="1"/>
        <rFont val="Cambria"/>
        <family val="1"/>
      </rPr>
      <t>Interviewer:</t>
    </r>
    <r>
      <rPr>
        <sz val="11"/>
        <color theme="1"/>
        <rFont val="Cambria"/>
        <family val="1"/>
      </rPr>
      <t xml:space="preserve"> It's hard to know, I'm the same (.) my mom bought us up alone. And whenever you mention that to a psychiatrist, you sort of see them (.) Aisha: Mental health [Overlapping] </t>
    </r>
    <r>
      <rPr>
        <b/>
        <sz val="11"/>
        <color theme="1"/>
        <rFont val="Cambria"/>
        <family val="1"/>
      </rPr>
      <t>Interviewer:</t>
    </r>
    <r>
      <rPr>
        <sz val="11"/>
        <color theme="1"/>
        <rFont val="Cambria"/>
        <family val="1"/>
      </rPr>
      <t xml:space="preserve"> [00:24:55] Think, oh, 'trauma' you know, you were traumatised as a child (.) When really, where I grew up. Everyone only had one parent. </t>
    </r>
    <r>
      <rPr>
        <b/>
        <sz val="11"/>
        <color theme="1"/>
        <rFont val="Cambria"/>
        <family val="1"/>
      </rPr>
      <t>Aisha:</t>
    </r>
    <r>
      <rPr>
        <sz val="11"/>
        <color theme="1"/>
        <rFont val="Cambria"/>
        <family val="1"/>
      </rPr>
      <t xml:space="preserve"> Oh! (.) </t>
    </r>
    <r>
      <rPr>
        <b/>
        <sz val="11"/>
        <color theme="1"/>
        <rFont val="Cambria"/>
        <family val="1"/>
      </rPr>
      <t>Interviewer:</t>
    </r>
    <r>
      <rPr>
        <sz val="11"/>
        <color theme="1"/>
        <rFont val="Cambria"/>
        <family val="1"/>
      </rPr>
      <t xml:space="preserve"> So it was very normal. </t>
    </r>
    <r>
      <rPr>
        <b/>
        <sz val="11"/>
        <color theme="1"/>
        <rFont val="Cambria"/>
        <family val="1"/>
      </rPr>
      <t>Aisha:</t>
    </r>
    <r>
      <rPr>
        <sz val="11"/>
        <color theme="1"/>
        <rFont val="Cambria"/>
        <family val="1"/>
      </rPr>
      <t xml:space="preserve"> Yeah. </t>
    </r>
    <r>
      <rPr>
        <b/>
        <sz val="11"/>
        <color theme="1"/>
        <rFont val="Cambria"/>
        <family val="1"/>
      </rPr>
      <t>Interviewer:</t>
    </r>
    <r>
      <rPr>
        <sz val="11"/>
        <color theme="1"/>
        <rFont val="Cambria"/>
        <family val="1"/>
      </rPr>
      <t xml:space="preserve"> And sometimes, yeah, I think maybe they stop listening after they have decided [laugh] </t>
    </r>
    <r>
      <rPr>
        <b/>
        <sz val="11"/>
        <color theme="1"/>
        <rFont val="Cambria"/>
        <family val="1"/>
      </rPr>
      <t>Aisha:</t>
    </r>
    <r>
      <rPr>
        <sz val="11"/>
        <color theme="1"/>
        <rFont val="Cambria"/>
        <family val="1"/>
      </rPr>
      <t xml:space="preserve"> This is interesting (.) it really is interesting.</t>
    </r>
  </si>
  <si>
    <t>PME of personality disorder</t>
  </si>
  <si>
    <r>
      <t>Mala:</t>
    </r>
    <r>
      <rPr>
        <sz val="11"/>
        <color rgb="FF333333"/>
        <rFont val="Cambria"/>
        <family val="1"/>
      </rPr>
      <t xml:space="preserve"> I haven't, no.</t>
    </r>
  </si>
  <si>
    <r>
      <t>Noor:</t>
    </r>
    <r>
      <rPr>
        <sz val="11"/>
        <color theme="1"/>
        <rFont val="Cambria"/>
        <family val="1"/>
      </rPr>
      <t xml:space="preserve"> I have, but not like in depth just of that. The PMDD… I don't know, but I think that one is more of the intense one. So, people that have the PMDD find it much harder?</t>
    </r>
  </si>
  <si>
    <t>Contradictions- normal curve, underlying sensitivity/ genetic difference</t>
  </si>
  <si>
    <t>PMDD is more severe version (slight difference in symptom type)</t>
  </si>
  <si>
    <t>PMDD unknown</t>
  </si>
  <si>
    <t>More severe version of PMS- mainly same symptoms</t>
  </si>
  <si>
    <r>
      <t>Anne:</t>
    </r>
    <r>
      <rPr>
        <sz val="11"/>
        <color theme="1"/>
        <rFont val="Cambria"/>
        <family val="1"/>
      </rPr>
      <t xml:space="preserve"> [Pause- sigh] Yes, I do, because it is one of the common physical symptoms [pause] and I suppose why some people may question that is that they regard most premenstrual symptoms as being psychological in nature. But I would say that in premenstrual disorders. You do have to take on board the physical symptoms as well. And you know, if a woman is suffering with premenstrual disorders, to have premenstrual pain can be (.) erm, can have significant impact [slight laugh] on her quality of life. And it's important to know about (.) because, again, there are some very good treatments out there to address that. And, you know, the symptoms, some of the treatments, that I've talked about to approach a woman's management with PMS will also help premenstrual pain as well.</t>
    </r>
  </si>
  <si>
    <t>Can impact mood</t>
  </si>
  <si>
    <r>
      <t>Barbara</t>
    </r>
    <r>
      <rPr>
        <sz val="11"/>
        <color theme="1"/>
        <rFont val="Cambria"/>
        <family val="1"/>
      </rPr>
      <t>: NO.  This is dysmenorrhea.  The treatment is specific to the disorder.  Why?</t>
    </r>
  </si>
  <si>
    <r>
      <t>Fran:</t>
    </r>
    <r>
      <rPr>
        <sz val="11"/>
        <color theme="1"/>
        <rFont val="Cambria"/>
        <family val="1"/>
      </rPr>
      <t xml:space="preserve"> Do you mean during the flow or prior to the flow? </t>
    </r>
    <r>
      <rPr>
        <b/>
        <sz val="11"/>
        <color theme="1"/>
        <rFont val="Cambria"/>
        <family val="1"/>
      </rPr>
      <t>Interviewer:</t>
    </r>
    <r>
      <rPr>
        <sz val="11"/>
        <color theme="1"/>
        <rFont val="Cambria"/>
        <family val="1"/>
      </rPr>
      <t xml:space="preserve"> Um, I suppose either? So, would you if it was before but not with the flow? </t>
    </r>
    <r>
      <rPr>
        <b/>
        <sz val="11"/>
        <color theme="1"/>
        <rFont val="Cambria"/>
        <family val="1"/>
      </rPr>
      <t>Fran:</t>
    </r>
    <r>
      <rPr>
        <sz val="11"/>
        <color theme="1"/>
        <rFont val="Cambria"/>
        <family val="1"/>
      </rPr>
      <t xml:space="preserve"> I think cramps can be a premenstrual symptom but I wouldn’t call it menstrual pain unless flow had begun so, cramps, or abdominal or pelvic pain can be premenstrual symptoms, sure.</t>
    </r>
  </si>
  <si>
    <t>Timing</t>
  </si>
  <si>
    <t>Categorical difference</t>
  </si>
  <si>
    <t>Why?</t>
  </si>
  <si>
    <r>
      <t>Andrew:</t>
    </r>
    <r>
      <rPr>
        <sz val="11"/>
        <color theme="1"/>
        <rFont val="Cambria"/>
        <family val="1"/>
      </rPr>
      <t xml:space="preserve"> I don't. I don't. And I think there are few that would do that. Even those that have a very broad definition of PMS, they would usually not include dysmenorrhea, that (.) this would be a pre-menstrual thing and it should even if it doesn't stop immediately at the first day of menses, it should be (.) it should be gone within one or two or three days after menses have started. So (.) those are different things (.) most would claim.</t>
    </r>
  </si>
  <si>
    <r>
      <t>Debbie:</t>
    </r>
    <r>
      <rPr>
        <sz val="11"/>
        <color theme="1"/>
        <rFont val="Cambria"/>
        <family val="1"/>
      </rPr>
      <t xml:space="preserve"> If they're premenstrual! [Laugh] </t>
    </r>
    <r>
      <rPr>
        <b/>
        <sz val="11"/>
        <color theme="1"/>
        <rFont val="Cambria"/>
        <family val="1"/>
      </rPr>
      <t>Interviewer:</t>
    </r>
    <r>
      <rPr>
        <sz val="11"/>
        <color theme="1"/>
        <rFont val="Cambria"/>
        <family val="1"/>
      </rPr>
      <t xml:space="preserve"> So, it's just the timing? </t>
    </r>
    <r>
      <rPr>
        <b/>
        <sz val="11"/>
        <color theme="1"/>
        <rFont val="Cambria"/>
        <family val="1"/>
      </rPr>
      <t>Debbie:</t>
    </r>
    <r>
      <rPr>
        <sz val="11"/>
        <color theme="1"/>
        <rFont val="Cambria"/>
        <family val="1"/>
      </rPr>
      <t xml:space="preserve"> Yeah. And you know, from the perspective of the DSM 5 and I think also the ICD 11 now, too. The idea is that we sort of ignore what happens for the first four days of menses and anything that happens like (.) as a (.) when it comes to diagnosis. So if you have really severe premenstrual cramps that continue into menses, as long as they're sort of minimal to absent by day 5, then that's gonna be a PMDD symptom. But if somebody has like no symptoms until their period starts, then technically I think we would call that dysmenorrhea. But I don't know that we have any evidence that the biology is different. It may not be a real distinction. But from a like current diagnostic standards [laugh] like that, that's what we would say.</t>
    </r>
  </si>
  <si>
    <t>Timing/ diagnostic limitations</t>
  </si>
  <si>
    <r>
      <t>Celia:</t>
    </r>
    <r>
      <rPr>
        <sz val="11"/>
        <color theme="1"/>
        <rFont val="Cambria"/>
        <family val="1"/>
      </rPr>
      <t xml:space="preserve"> [Pause] I have to say that (.) that I wouldn't necessarily. I would like to evaluate and look at it in a different context. But when women are asked about their premenstrual symptoms, that's one of the more common ones. So I think there's some disconnect there. But particularly from some of the studies that [colleague's name] did potentially with the [pharmaceutical company name] group, I think they did find a lot of abdominal pain complaints. But I tend to look at those patients with two different problems, or at least I try to see if there are two different problems, potentially (.) a gynaecologic aetiology (.) and then the PMS /PMDD aetiology. </t>
    </r>
    <r>
      <rPr>
        <b/>
        <sz val="11"/>
        <color theme="1"/>
        <rFont val="Cambria"/>
        <family val="1"/>
      </rPr>
      <t>Interviewer:</t>
    </r>
    <r>
      <rPr>
        <sz val="11"/>
        <color theme="1"/>
        <rFont val="Cambria"/>
        <family val="1"/>
      </rPr>
      <t xml:space="preserve"> That's interesting. So it's not the case (.) or the fact that there are different treatments available for that? It's more that you think there could be two different (.) or co-morbid, you know, co-morbid, physiological gynaecologic things? </t>
    </r>
    <r>
      <rPr>
        <b/>
        <sz val="11"/>
        <color theme="1"/>
        <rFont val="Cambria"/>
        <family val="1"/>
      </rPr>
      <t>Celia:</t>
    </r>
    <r>
      <rPr>
        <sz val="11"/>
        <color theme="1"/>
        <rFont val="Cambria"/>
        <family val="1"/>
      </rPr>
      <t xml:space="preserve"> Well, that would lead to two different treatments. Yes. So if someone (.) if we thought someone had endometriosis, for example, although they both may be treated with hormonal contraceptives, they wouldn't treat endometriosis with an SSRI.</t>
    </r>
  </si>
  <si>
    <t>Categorical/ diagnostic limitations</t>
  </si>
  <si>
    <r>
      <t>Sarah:</t>
    </r>
    <r>
      <rPr>
        <sz val="11"/>
        <color theme="1"/>
        <rFont val="Cambria"/>
        <family val="1"/>
      </rPr>
      <t xml:space="preserve"> [Inhale] No. Um, dysmenorrhea (.) I would see as a different condition, different aetiology.</t>
    </r>
  </si>
  <si>
    <r>
      <t>Thomas:</t>
    </r>
    <r>
      <rPr>
        <sz val="11"/>
        <color theme="1"/>
        <rFont val="Cambria"/>
        <family val="1"/>
      </rPr>
      <t xml:space="preserve"> Not really, not really [cough] it's (.) it's very (.) well, it's (.) it's not uncommon that they are combined. So they both have PMS and let's say it's dysmenorrhea. But there are many with dysmenorrhea that don't have PMDD. So it's (.) it's not the same condition. That's according to my mind.</t>
    </r>
  </si>
  <si>
    <t>Categorical/ correlation not causal</t>
  </si>
  <si>
    <r>
      <t>Susan:</t>
    </r>
    <r>
      <rPr>
        <sz val="11"/>
        <color theme="1"/>
        <rFont val="Cambria"/>
        <family val="1"/>
      </rPr>
      <t xml:space="preserve"> [Inhale] well, period pain, no. It's dysmenorrhea because that's happening during menstruation. But many women do experience changes that go from the premenstrual phase through to the menstrual phase. But technically, any (.) PMS stops when menstruation starts. But I think in terms of understanding women's experiences of their bodies I wouldn't make that distinction. So some of the work I'm doing at the moment and working with PhD student [name] where we're using body mapping to look at PMS and women's experiences with their bodies, how they see their bodies (.) pain is something women talk about a lot. And so I would from that point of view, I wouldn't say, [puts on stern voice] "no, no, you can't include that because that happens when you menstruating. So we're going to draw a really big red line here and say, you're not allowed to include that as part of your experience". But of course, it's part of women's experiences. If they're feeling emotional changes and feeling bloating, then they start bleeding and they have pain, then it's (.) they (.) they're not drawing a great red line through that experience. That's all part of it for women. And I think anticipation of dysmenorrhea, for many women, could be a cause of anxiety, particularly if they have severe dysmenorrhea or they have endometriosis. And we're getting more and more aware of the number of women who do have endometriosis.</t>
    </r>
  </si>
  <si>
    <t>Can impact mood, diagnostic limitations</t>
  </si>
  <si>
    <r>
      <t>Marta:</t>
    </r>
    <r>
      <rPr>
        <sz val="11"/>
        <color theme="1"/>
        <rFont val="Cambria"/>
        <family val="1"/>
      </rPr>
      <t xml:space="preserve"> No, I wouldn't because I'm a gynaecologist. I would say that's dysmenorrhea or potentially endometriosis… I think it's (.) it's a big misunderstanding to include cramps in the PMDD diagnosis, first of all, the cramps, don't (.) they usually happen (.) once the menses start. And I think it would be unwise to incorporate it in the PMDD diagnosis because that would mean potentially we would miss (.) er the opportunity of an endometriosis diagnosis instead.</t>
    </r>
  </si>
  <si>
    <r>
      <t>Ria:</t>
    </r>
    <r>
      <rPr>
        <sz val="11"/>
        <color theme="1"/>
        <rFont val="Cambria"/>
        <family val="1"/>
      </rPr>
      <t xml:space="preserve"> I think it depends on the person. So I think for some people it might be. And I think it also changes cycle to cycle, because that's (.) one thing that we haven't touched on really. Is that every season of the cycle influences all the other ones. So if we think of it more like it's a cycle. But if we think about it linearly. We've got period, pre-ovulation, ovulation, PMS. And what we do during pre-ovulation and in our periods, like the foods we eat, the medicines we use to cope with trauma. The toxins we're exposed to, they I find that they show up the most during (.) Just (.) Oh, yes (.) [Connection problem 5 seconds] Sorry what was the question? </t>
    </r>
    <r>
      <rPr>
        <b/>
        <sz val="11"/>
        <color theme="1"/>
        <rFont val="Cambria"/>
        <family val="1"/>
      </rPr>
      <t>Interviewer:</t>
    </r>
    <r>
      <rPr>
        <sz val="11"/>
        <color theme="1"/>
        <rFont val="Cambria"/>
        <family val="1"/>
      </rPr>
      <t xml:space="preserve"> Period pain. Does it count as premenstrual? </t>
    </r>
    <r>
      <rPr>
        <b/>
        <sz val="11"/>
        <color theme="1"/>
        <rFont val="Cambria"/>
        <family val="1"/>
      </rPr>
      <t>Ria</t>
    </r>
    <r>
      <rPr>
        <sz val="11"/>
        <color theme="1"/>
        <rFont val="Cambria"/>
        <family val="1"/>
      </rPr>
      <t>: So yes is the short answer. And then it depends on what was happening for the person in that particular cycle. And then also just dependent on the person as a whole in general.</t>
    </r>
  </si>
  <si>
    <t>Can impact other experiences</t>
  </si>
  <si>
    <r>
      <t>John:</t>
    </r>
    <r>
      <rPr>
        <sz val="11"/>
        <color theme="1"/>
        <rFont val="Cambria"/>
        <family val="1"/>
      </rPr>
      <t xml:space="preserve"> Erm (.) no. That would be dysmenor- (.) that would be yeah, dysmenorrhea. For which there are a different group of treatments.</t>
    </r>
  </si>
  <si>
    <t>Categorical/ treatment based</t>
  </si>
  <si>
    <r>
      <t>Laura:</t>
    </r>
    <r>
      <rPr>
        <sz val="11"/>
        <color theme="1"/>
        <rFont val="Cambria"/>
        <family val="1"/>
      </rPr>
      <t xml:space="preserve"> No. [Definitively spoken]</t>
    </r>
  </si>
  <si>
    <r>
      <t>Zoe:</t>
    </r>
    <r>
      <rPr>
        <sz val="11"/>
        <color theme="1"/>
        <rFont val="Cambria"/>
        <family val="1"/>
      </rPr>
      <t xml:space="preserve"> No. I see it as a menstrual symptom. Um, If you're talking about period pain, then there are changes pre period, which are menstrual symptoms, but no, I don't consider period pain a PMS (.) to be a PMS symptom, no.</t>
    </r>
  </si>
  <si>
    <r>
      <t>Geraldine:</t>
    </r>
    <r>
      <rPr>
        <sz val="11"/>
        <color theme="1"/>
        <rFont val="Cambria"/>
        <family val="1"/>
      </rPr>
      <t xml:space="preserve"> No. [Immediately] </t>
    </r>
    <r>
      <rPr>
        <b/>
        <sz val="11"/>
        <color theme="1"/>
        <rFont val="Cambria"/>
        <family val="1"/>
      </rPr>
      <t>Interviewer:</t>
    </r>
    <r>
      <rPr>
        <sz val="11"/>
        <color theme="1"/>
        <rFont val="Cambria"/>
        <family val="1"/>
      </rPr>
      <t xml:space="preserve"> Why is that? </t>
    </r>
    <r>
      <rPr>
        <b/>
        <sz val="11"/>
        <color theme="1"/>
        <rFont val="Cambria"/>
        <family val="1"/>
      </rPr>
      <t>Geraldine:</t>
    </r>
    <r>
      <rPr>
        <sz val="11"/>
        <color theme="1"/>
        <rFont val="Cambria"/>
        <family val="1"/>
      </rPr>
      <t xml:space="preserve"> Well [pause] because it happens during menstruation and not before menstruation. However, you know, when I talk to women, particularly when I would talk to my students about this, they would always mention cramps, as a symptom of PMS (.) you know, I would try to explain to them that that doesn't make logical sense. But, you know, it's another example of how fluid the boundaries are across the cycle phases. You know (.) at what time in the cycle are symptoms considered PMS? And also I think dysmenorrhea is just something that most women don't know that term. You know, that we used to talk about cramps a lot when I was young. That was the main thing people talked about, not any of these other things. But now it's all wrapped up into one giant lump called PMS.</t>
    </r>
  </si>
  <si>
    <r>
      <t>Chris:</t>
    </r>
    <r>
      <rPr>
        <sz val="11"/>
        <color theme="1"/>
        <rFont val="Cambria"/>
        <family val="1"/>
      </rPr>
      <t xml:space="preserve"> Technically, it can be if it's premenstrual. Except that it's not typical um (.)PMS. It's pre (.) premenstrual period pain i.e. before the period (.) more typically associated with endometriosis. The definition does allow that (.) of PMS, it doesn't allow it for PMDD. [Pause] so it's not (.) it's not uncommon for women to have both severe PMS and premenstrual pelvic pain.</t>
    </r>
  </si>
  <si>
    <r>
      <t>Jo:</t>
    </r>
    <r>
      <rPr>
        <sz val="11"/>
        <color theme="1"/>
        <rFont val="Cambria"/>
        <family val="1"/>
      </rPr>
      <t xml:space="preserve"> Well, it is a premenstrual symptom, but I don't think it's part of this diagnosis [long pause]. It </t>
    </r>
    <r>
      <rPr>
        <u/>
        <sz val="11"/>
        <color theme="1"/>
        <rFont val="Cambria"/>
        <family val="1"/>
      </rPr>
      <t>can</t>
    </r>
    <r>
      <rPr>
        <sz val="11"/>
        <color theme="1"/>
        <rFont val="Cambria"/>
        <family val="1"/>
      </rPr>
      <t xml:space="preserve"> be a premenstrual symptom.</t>
    </r>
  </si>
  <si>
    <t>Yes (not PMS/PMDD)</t>
  </si>
  <si>
    <r>
      <t>Alice:</t>
    </r>
    <r>
      <rPr>
        <sz val="11"/>
        <color theme="1"/>
        <rFont val="Cambria"/>
        <family val="1"/>
      </rPr>
      <t xml:space="preserve"> I mean, for me, it's not because I think I think there's some confusion generally about ‘premenstrual’. And I think if you are to ask a layperson, I mean, I don't want to sound sexist, but if you were to ask (.) that doesn't ever experience periods, which is the opposite gender. So, men, they often just think of the period and PMS, as the bleeding time. So that five days of that week they think of it as that. I think that's what they think. So when you talk about pain. Well, for my experience is that the pain only happens when I start when I start that bleeding process. So that in a way that's not premenstrual pain. I don't experience any pain before the bleeding starts. I might get some pain before the physical sign of the blood arrives, but I know I'm about to bleed that day, so it might be a couple of hours before the (…) or the morning before the blood arrives. But I consider that as the bleeding day because I know it's going to come that day or might be four in the morning when that happens (.) eight the next morning… So for me, that's when the when the bleeding will start (.) the pain. If you wanted to talk more about the pain, [sigh] the pain. So I suppose for me, the pain is immense. At that time and the pain can vary from if I'm having a normal period or just be (.) it'll be painful, but I never feel I really need to take any drugs. But that could be because I know what it's like for it to be extremely painful that I just manage that type of pain and that’ll be cramping, throbbing. Like a few sort of fireworks down in the sort of lower abdomen area. I suppose you could describe it like that and it will come in waves. So it will happen and then it will get a bit of relief and then happen again. And get a bit of relief and that’s happening on day one or day, two. And then I won’t have pain for the rest of the week. But if it's like one of those terrible experiences. The pain is like more than 10 out of 10 pain and it will start gradually and then it will build and then that build will happen for a good couple of hours. And I've not ever had a baby yet, but I imagine it's a bit like having contractions. </t>
    </r>
    <r>
      <rPr>
        <b/>
        <sz val="11"/>
        <color theme="1"/>
        <rFont val="Cambria"/>
        <family val="1"/>
      </rPr>
      <t>Interviewer:</t>
    </r>
    <r>
      <rPr>
        <sz val="11"/>
        <color theme="1"/>
        <rFont val="Cambria"/>
        <family val="1"/>
      </rPr>
      <t xml:space="preserve"> So like you have waves again? </t>
    </r>
    <r>
      <rPr>
        <b/>
        <sz val="11"/>
        <color theme="1"/>
        <rFont val="Cambria"/>
        <family val="1"/>
      </rPr>
      <t>Alice:</t>
    </r>
    <r>
      <rPr>
        <sz val="11"/>
        <color theme="1"/>
        <rFont val="Cambria"/>
        <family val="1"/>
      </rPr>
      <t xml:space="preserve"> Yeah, so it's all waves and then I'll get maybe 30 seconds of off. I can relax and then it’ll come again and then it builds and builds and builds and then I'll vomit. Oh, and the other thing that happens is I like when, you know when you're gonna pass out for whatever reason, you've got an illness. I get incredible (.) I know it's happening because I get so clammy and sweaty and hot. And I think I'm going to (.) I can’t stand up, I have to lay on the floor and I will get that layer of like (.) I will get drenched. I will be absolutely pouring sweat. And then I will just projectile vomit and vomit and vomit, but I need the toilet at the same time. And I know when I reach that point, which is just horrible, I've reached like [laughter] a finale and then I'll be like, phew. It's over. But getting to that point is absolutely horrible. And then I'll be exhausted. So for hours, because it is just this bit of the process. And then I'll be fine. </t>
    </r>
    <r>
      <rPr>
        <b/>
        <sz val="11"/>
        <color theme="1"/>
        <rFont val="Cambria"/>
        <family val="1"/>
      </rPr>
      <t>Interviewer:</t>
    </r>
    <r>
      <rPr>
        <sz val="11"/>
        <color theme="1"/>
        <rFont val="Cambria"/>
        <family val="1"/>
      </rPr>
      <t xml:space="preserve"> It sounds horrible [laughter]. Very well-articulated. </t>
    </r>
    <r>
      <rPr>
        <b/>
        <sz val="11"/>
        <color theme="1"/>
        <rFont val="Cambria"/>
        <family val="1"/>
      </rPr>
      <t>Alice:</t>
    </r>
    <r>
      <rPr>
        <sz val="11"/>
        <color theme="1"/>
        <rFont val="Cambria"/>
        <family val="1"/>
      </rPr>
      <t xml:space="preserve"> Thanks, yeah.  And then I'll go to work! [Laugh]</t>
    </r>
  </si>
  <si>
    <t>Timing (contradiction)</t>
  </si>
  <si>
    <r>
      <t>Beth:</t>
    </r>
    <r>
      <rPr>
        <sz val="11"/>
        <color theme="1"/>
        <rFont val="Cambria"/>
        <family val="1"/>
      </rPr>
      <t xml:space="preserve"> Oh, yeah. (.) Yeah, I think for a lot of women, it can be that the pain they get associated with the period starts before the menstrual flow starts. Yeah.</t>
    </r>
  </si>
  <si>
    <r>
      <t>Dani:</t>
    </r>
    <r>
      <rPr>
        <sz val="11"/>
        <color theme="1"/>
        <rFont val="Cambria"/>
        <family val="1"/>
      </rPr>
      <t xml:space="preserve"> When it when it's pre bleeding, I would (.) but when it's actually during the period, I wouldn't I'll just call it (.) I'd consider it as period cramps. Yeah. </t>
    </r>
    <r>
      <rPr>
        <b/>
        <sz val="11"/>
        <color theme="1"/>
        <rFont val="Cambria"/>
        <family val="1"/>
      </rPr>
      <t>Interviewer:</t>
    </r>
    <r>
      <rPr>
        <sz val="11"/>
        <color theme="1"/>
        <rFont val="Cambria"/>
        <family val="1"/>
      </rPr>
      <t xml:space="preserve"> So I suppose what I mean is, do you think period pain is part of PMS? </t>
    </r>
    <r>
      <rPr>
        <b/>
        <sz val="11"/>
        <color theme="1"/>
        <rFont val="Cambria"/>
        <family val="1"/>
      </rPr>
      <t>Dani:</t>
    </r>
    <r>
      <rPr>
        <sz val="11"/>
        <color theme="1"/>
        <rFont val="Cambria"/>
        <family val="1"/>
      </rPr>
      <t xml:space="preserve"> No. No. I think it's (.) I think it's part of your period rather than pre. </t>
    </r>
    <r>
      <rPr>
        <b/>
        <sz val="11"/>
        <color theme="1"/>
        <rFont val="Cambria"/>
        <family val="1"/>
      </rPr>
      <t>Interviewer:</t>
    </r>
    <r>
      <rPr>
        <sz val="11"/>
        <color theme="1"/>
        <rFont val="Cambria"/>
        <family val="1"/>
      </rPr>
      <t xml:space="preserve"> Ok, so it's about the timing for you? </t>
    </r>
    <r>
      <rPr>
        <b/>
        <sz val="11"/>
        <color theme="1"/>
        <rFont val="Cambria"/>
        <family val="1"/>
      </rPr>
      <t>Dani:</t>
    </r>
    <r>
      <rPr>
        <sz val="11"/>
        <color theme="1"/>
        <rFont val="Cambria"/>
        <family val="1"/>
      </rPr>
      <t xml:space="preserve"> Yeah. Yeah. Well, just because it's premenstrual, it would suggest that if it's menstrual, then it's not premenstrual. For me (.) I guess. Yeah.</t>
    </r>
  </si>
  <si>
    <t>Yes (and No)</t>
  </si>
  <si>
    <r>
      <t>Emma:</t>
    </r>
    <r>
      <rPr>
        <sz val="11"/>
        <color theme="1"/>
        <rFont val="Cambria"/>
        <family val="1"/>
      </rPr>
      <t xml:space="preserve"> Huh? That's interesting. Because I didn't mention it. No, because in my (.) in my head I view premenstrual as before (.) the period and period pain I consider as part of (.) the bleed phase but (.) that being said, I get cramps around ovulation. I think (.) I think it is a premenstrual symptom (.) but the way I view it personally, is I (.) I seem to separate the two? </t>
    </r>
    <r>
      <rPr>
        <b/>
        <sz val="11"/>
        <color theme="1"/>
        <rFont val="Cambria"/>
        <family val="1"/>
      </rPr>
      <t>Interviewer:</t>
    </r>
    <r>
      <rPr>
        <sz val="11"/>
        <color theme="1"/>
        <rFont val="Cambria"/>
        <family val="1"/>
      </rPr>
      <t xml:space="preserve"> Yeah. Well, this is why I'm asking the question, because it's commonly sort of seen as different somehow. You know, I mean, some people even get pain a day or two before they get the blood. But they still don't count it as premenstrual because I think it's basically a sign of the blood, if you see what I mean. So it's just a very interesting (.)</t>
    </r>
    <r>
      <rPr>
        <b/>
        <sz val="11"/>
        <color theme="1"/>
        <rFont val="Cambria"/>
        <family val="1"/>
      </rPr>
      <t xml:space="preserve"> Emma: </t>
    </r>
    <r>
      <rPr>
        <sz val="11"/>
        <color theme="1"/>
        <rFont val="Cambria"/>
        <family val="1"/>
      </rPr>
      <t xml:space="preserve">Yeah, well I (.) I do. I wouldn't say it's pain, but I get twinges and spotting but again (.) I don't (.) I don't link that with (.) Hmmm (.) that's really interesting because I guess for me, that part is almost like a relief. </t>
    </r>
    <r>
      <rPr>
        <b/>
        <sz val="11"/>
        <color theme="1"/>
        <rFont val="Cambria"/>
        <family val="1"/>
      </rPr>
      <t>Interviewer:</t>
    </r>
    <r>
      <rPr>
        <sz val="11"/>
        <color theme="1"/>
        <rFont val="Cambria"/>
        <family val="1"/>
      </rPr>
      <t xml:space="preserve"> Mm hmm. </t>
    </r>
    <r>
      <rPr>
        <b/>
        <sz val="11"/>
        <color theme="1"/>
        <rFont val="Cambria"/>
        <family val="1"/>
      </rPr>
      <t>Emma:</t>
    </r>
    <r>
      <rPr>
        <sz val="11"/>
        <color theme="1"/>
        <rFont val="Cambria"/>
        <family val="1"/>
      </rPr>
      <t xml:space="preserve"> So maybe I (.) I (.) yeah (.) I've somehow compartmentalized it as something else?</t>
    </r>
  </si>
  <si>
    <r>
      <t>Faith:</t>
    </r>
    <r>
      <rPr>
        <sz val="11"/>
        <color theme="1"/>
        <rFont val="Cambria"/>
        <family val="1"/>
      </rPr>
      <t xml:space="preserve"> Yes, yeah, yeah (.) yeah.</t>
    </r>
  </si>
  <si>
    <r>
      <t>Gemma</t>
    </r>
    <r>
      <rPr>
        <sz val="11"/>
        <color theme="1"/>
        <rFont val="Cambria"/>
        <family val="1"/>
      </rPr>
      <t>: Same, Yes.}</t>
    </r>
  </si>
  <si>
    <t>No due to categorical (diagnostic, aetiological and treatment-based) differences</t>
  </si>
  <si>
    <r>
      <t>Helen:</t>
    </r>
    <r>
      <rPr>
        <sz val="11"/>
        <color theme="1"/>
        <rFont val="Cambria"/>
        <family val="1"/>
      </rPr>
      <t xml:space="preserve"> I would, yes. </t>
    </r>
    <r>
      <rPr>
        <b/>
        <sz val="11"/>
        <color theme="1"/>
        <rFont val="Cambria"/>
        <family val="1"/>
      </rPr>
      <t>Interviewer:</t>
    </r>
    <r>
      <rPr>
        <sz val="11"/>
        <color theme="1"/>
        <rFont val="Cambria"/>
        <family val="1"/>
      </rPr>
      <t xml:space="preserve"> And can you tell me a bit more about why you would? </t>
    </r>
    <r>
      <rPr>
        <b/>
        <sz val="11"/>
        <color theme="1"/>
        <rFont val="Cambria"/>
        <family val="1"/>
      </rPr>
      <t>Helen:</t>
    </r>
    <r>
      <rPr>
        <sz val="11"/>
        <color theme="1"/>
        <rFont val="Cambria"/>
        <family val="1"/>
      </rPr>
      <t xml:space="preserve"> Oh, really, from my personal experience, but also because it's one of the symptoms we most commonly hear in those without severe PMDD. But I think again, it can be a result of exacerbation of an underlying disorder. For myself, I had such horrible period pain because I had fibroids, undiagnosed fibroids. I literally just thought everyone's periods hurt that much. But I didn't find out until I was pregnant and my fibroids enlarged and they were like, “Oh, you have these fibroids here. This must be what's hurting you”. So, yeah. So it's hard. I would say yes, it is. But again, it could be a premenstrual exacerbation of something else.</t>
    </r>
  </si>
  <si>
    <t>Yes (but not PMDD)</t>
  </si>
  <si>
    <r>
      <t>Kathleen:</t>
    </r>
    <r>
      <rPr>
        <sz val="11"/>
        <color theme="1"/>
        <rFont val="Cambria"/>
        <family val="1"/>
      </rPr>
      <t xml:space="preserve"> [Long pause] Um [long pause] I suppose it could be, yeah! I dunno, I wouldn't associate it very much with (.) yeah, when periods (.) like in the middle of the period. Or Yeah. I suppose so, yeah.</t>
    </r>
  </si>
  <si>
    <r>
      <t>Aisha:</t>
    </r>
    <r>
      <rPr>
        <sz val="11"/>
        <color theme="1"/>
        <rFont val="Cambria"/>
        <family val="1"/>
      </rPr>
      <t xml:space="preserve"> No. [Pause] </t>
    </r>
    <r>
      <rPr>
        <b/>
        <sz val="11"/>
        <color theme="1"/>
        <rFont val="Cambria"/>
        <family val="1"/>
      </rPr>
      <t>Interviewer:</t>
    </r>
    <r>
      <rPr>
        <sz val="11"/>
        <color theme="1"/>
        <rFont val="Cambria"/>
        <family val="1"/>
      </rPr>
      <t xml:space="preserve"> Why is that? </t>
    </r>
    <r>
      <rPr>
        <b/>
        <sz val="11"/>
        <color theme="1"/>
        <rFont val="Cambria"/>
        <family val="1"/>
      </rPr>
      <t>Aisha:</t>
    </r>
    <r>
      <rPr>
        <sz val="11"/>
        <color theme="1"/>
        <rFont val="Cambria"/>
        <family val="1"/>
      </rPr>
      <t xml:space="preserve"> Because I don't necessarily (.) I find that (.) that must be another issue rather than PMS? </t>
    </r>
    <r>
      <rPr>
        <b/>
        <sz val="11"/>
        <color theme="1"/>
        <rFont val="Cambria"/>
        <family val="1"/>
      </rPr>
      <t>Interviewer:</t>
    </r>
    <r>
      <rPr>
        <sz val="11"/>
        <color theme="1"/>
        <rFont val="Cambria"/>
        <family val="1"/>
      </rPr>
      <t xml:space="preserve"> Yeah </t>
    </r>
    <r>
      <rPr>
        <b/>
        <sz val="11"/>
        <color theme="1"/>
        <rFont val="Cambria"/>
        <family val="1"/>
      </rPr>
      <t>Aisha:</t>
    </r>
    <r>
      <rPr>
        <sz val="11"/>
        <color theme="1"/>
        <rFont val="Cambria"/>
        <family val="1"/>
      </rPr>
      <t xml:space="preserve"> Because I feel that premenstrually it is more emotional rather than physical [pause] and that can ease with high dose of like medication, whereas PMS, you can't get rid of it. </t>
    </r>
    <r>
      <rPr>
        <b/>
        <sz val="11"/>
        <color theme="1"/>
        <rFont val="Cambria"/>
        <family val="1"/>
      </rPr>
      <t>Interviewer:</t>
    </r>
    <r>
      <rPr>
        <sz val="11"/>
        <color theme="1"/>
        <rFont val="Cambria"/>
        <family val="1"/>
      </rPr>
      <t xml:space="preserve"> Uhuh. And do you ever get pain before you start bleeding? </t>
    </r>
    <r>
      <rPr>
        <b/>
        <sz val="11"/>
        <color theme="1"/>
        <rFont val="Cambria"/>
        <family val="1"/>
      </rPr>
      <t>Aisha:</t>
    </r>
    <r>
      <rPr>
        <sz val="11"/>
        <color theme="1"/>
        <rFont val="Cambria"/>
        <family val="1"/>
      </rPr>
      <t xml:space="preserve"> I do. But it's not all the time, but it's not pain. Pain. Pain. If that makes sense? </t>
    </r>
    <r>
      <rPr>
        <b/>
        <sz val="11"/>
        <color theme="1"/>
        <rFont val="Cambria"/>
        <family val="1"/>
      </rPr>
      <t>Interviewer:</t>
    </r>
    <r>
      <rPr>
        <sz val="11"/>
        <color theme="1"/>
        <rFont val="Cambria"/>
        <family val="1"/>
      </rPr>
      <t xml:space="preserve"> Like cramps? </t>
    </r>
    <r>
      <rPr>
        <b/>
        <sz val="11"/>
        <color theme="1"/>
        <rFont val="Cambria"/>
        <family val="1"/>
      </rPr>
      <t>Aisha:</t>
    </r>
    <r>
      <rPr>
        <sz val="11"/>
        <color theme="1"/>
        <rFont val="Cambria"/>
        <family val="1"/>
      </rPr>
      <t xml:space="preserve"> Yeah. No, not even (.) I don't get that much pain, but I know that's a sign of it's coming. </t>
    </r>
    <r>
      <rPr>
        <b/>
        <sz val="11"/>
        <color theme="1"/>
        <rFont val="Cambria"/>
        <family val="1"/>
      </rPr>
      <t>Interviewer:</t>
    </r>
    <r>
      <rPr>
        <sz val="11"/>
        <color theme="1"/>
        <rFont val="Cambria"/>
        <family val="1"/>
      </rPr>
      <t xml:space="preserve"> Yeah. So you feel it before it starts. </t>
    </r>
    <r>
      <rPr>
        <b/>
        <sz val="11"/>
        <color theme="1"/>
        <rFont val="Cambria"/>
        <family val="1"/>
      </rPr>
      <t>Aisha:</t>
    </r>
    <r>
      <rPr>
        <sz val="11"/>
        <color theme="1"/>
        <rFont val="Cambria"/>
        <family val="1"/>
      </rPr>
      <t xml:space="preserve"> Did not this time round though. Oh my god, I've been gettin' slight, cramps but it's just not starting (.)</t>
    </r>
  </si>
  <si>
    <r>
      <t>Mala:</t>
    </r>
    <r>
      <rPr>
        <sz val="11"/>
        <color theme="1"/>
        <rFont val="Cambria"/>
        <family val="1"/>
      </rPr>
      <t xml:space="preserve"> Yes, I do, because I tend to get it before (.) before my period. I don't really get much period pain throughout, only before and on the first and second day. That's it. My period pain is gone and um (.) it's not really. It's not really a hard (.) Like it doesn't (.) It's not really intensified. Shall I tell you what period pains I get... I get mainly back pain and thighs. My thighs ache and sometimes (.) I get pins and needles (.) that's it, really.</t>
    </r>
  </si>
  <si>
    <r>
      <t>Noor:</t>
    </r>
    <r>
      <rPr>
        <sz val="11"/>
        <color theme="1"/>
        <rFont val="Cambria"/>
        <family val="1"/>
      </rPr>
      <t xml:space="preserve"> Yeah. </t>
    </r>
    <r>
      <rPr>
        <b/>
        <sz val="11"/>
        <color theme="1"/>
        <rFont val="Cambria"/>
        <family val="1"/>
      </rPr>
      <t>Interviewer:</t>
    </r>
    <r>
      <rPr>
        <sz val="11"/>
        <color theme="1"/>
        <rFont val="Cambria"/>
        <family val="1"/>
      </rPr>
      <t xml:space="preserve"> Why is that? </t>
    </r>
    <r>
      <rPr>
        <b/>
        <sz val="11"/>
        <color theme="1"/>
        <rFont val="Cambria"/>
        <family val="1"/>
      </rPr>
      <t>Noor:</t>
    </r>
    <r>
      <rPr>
        <sz val="11"/>
        <color theme="1"/>
        <rFont val="Cambria"/>
        <family val="1"/>
      </rPr>
      <t xml:space="preserve"> Only because the pain comes when you're on your period. </t>
    </r>
    <r>
      <rPr>
        <b/>
        <sz val="11"/>
        <color theme="1"/>
        <rFont val="Cambria"/>
        <family val="1"/>
      </rPr>
      <t>Interviewer:</t>
    </r>
    <r>
      <rPr>
        <sz val="11"/>
        <color theme="1"/>
        <rFont val="Cambria"/>
        <family val="1"/>
      </rPr>
      <t xml:space="preserve"> So do you ever get pain before your blood flow starts? </t>
    </r>
    <r>
      <rPr>
        <b/>
        <sz val="11"/>
        <color theme="1"/>
        <rFont val="Cambria"/>
        <family val="1"/>
      </rPr>
      <t>Noor:</t>
    </r>
    <r>
      <rPr>
        <sz val="11"/>
        <color theme="1"/>
        <rFont val="Cambria"/>
        <family val="1"/>
      </rPr>
      <t xml:space="preserve"> I do, yeah. That's true, actually. </t>
    </r>
    <r>
      <rPr>
        <b/>
        <sz val="11"/>
        <color theme="1"/>
        <rFont val="Cambria"/>
        <family val="1"/>
      </rPr>
      <t>Interviewer:</t>
    </r>
    <r>
      <rPr>
        <sz val="11"/>
        <color theme="1"/>
        <rFont val="Cambria"/>
        <family val="1"/>
      </rPr>
      <t xml:space="preserve"> This is why (.) this is why I'm asking this question (.) it's difficult to know what's premenstrual and what's menstrual (.) and pain has traditionally been always associated with the flow. But actually quite a lot of people can get cramping before (.) </t>
    </r>
    <r>
      <rPr>
        <b/>
        <sz val="11"/>
        <color theme="1"/>
        <rFont val="Cambria"/>
        <family val="1"/>
      </rPr>
      <t>Noor:</t>
    </r>
    <r>
      <rPr>
        <sz val="11"/>
        <color theme="1"/>
        <rFont val="Cambria"/>
        <family val="1"/>
      </rPr>
      <t xml:space="preserve"> Before.</t>
    </r>
  </si>
  <si>
    <t>Yes because it happens premenstrually- no real implication of having a causal role in mood changes, though.</t>
  </si>
  <si>
    <r>
      <t>Anne:</t>
    </r>
    <r>
      <rPr>
        <sz val="11"/>
        <color theme="1"/>
        <rFont val="Cambria"/>
        <family val="1"/>
      </rPr>
      <t xml:space="preserve"> Definitely, yes. Yes, very much so. And again, I think the Montreal Consensus (.) describe that very well. The premenstrual exacerbation of symptoms and I've seen it both with respect to psychological and physical symptoms, I've seen it with things like asthma, epilepsy (.) as physical symptoms (.) of physical conditions as well as psychological.</t>
    </r>
  </si>
  <si>
    <t>PME?</t>
  </si>
  <si>
    <r>
      <t>Barbara:</t>
    </r>
    <r>
      <rPr>
        <sz val="11"/>
        <color theme="1"/>
        <rFont val="Cambria"/>
        <family val="1"/>
      </rPr>
      <t xml:space="preserve"> NO.  See #1 above.  Treatment is more likely effective treating the primary disorder, not the secondary premenstrual symptoms.</t>
    </r>
  </si>
  <si>
    <t>E14- Worsening chronic health issues- do they count as premenstrual symptoms?</t>
  </si>
  <si>
    <r>
      <t>Andrew:</t>
    </r>
    <r>
      <rPr>
        <sz val="11"/>
        <color theme="1"/>
        <rFont val="Cambria"/>
        <family val="1"/>
      </rPr>
      <t xml:space="preserve"> No. And I think that's important not to do because the treatment would be different. And I think there is a general agreement among researchers, both in the psychiatric camp and the gynaecology camp, that you should not include those you can call them, they are sometimes called premenstrual exacerbation, or premenstrual aggravation or premenstrual magnification. But I think that should be kept apart from true PMS.</t>
    </r>
  </si>
  <si>
    <r>
      <t>Debbie:</t>
    </r>
    <r>
      <rPr>
        <sz val="11"/>
        <color theme="1"/>
        <rFont val="Cambria"/>
        <family val="1"/>
      </rPr>
      <t xml:space="preserve"> There's a paper by Sally Hartledge. I think it's (.) I think (.) it's 2000 and (.) that's called a Method's Dilemma, where she talks about this and I really like her view on it. I (.) and her view (Uh, 2001!) [Finds reference] “Differentiating (.) differentiating PMDD from premenstrual exacerbations of other disorders and methods dilemma". So she talks about basically going symptom by symptom. And that is where the [diagnostic tool], which is the like algorithm that makes the diagnosis. That's where that (.) was (.) that's what inspired this idea of like there might be some symptoms of depression, for example, that are there all the time and get worse. But then others that yeah, technically they're symptoms of depression, but they're only there. Premenstrually. Like suicidal thoughts, Right? Like maybe somebody is depressed the whole month, but has a totally different quality of their depression [laugh] such that now they have mood swings and suicidal thoughts and want to eat a lot. Right? Whereas the rest of the month that's just like not part of their symptom profile at all. I would include those symptoms and those individual symptoms as PMDD. But if (.) but if there's a symptom, for example, low mood that is that is of the same quality. The whole month but just gets worse (.) I (.) my view is that's the sort of exacerbated underlying symptom. Now whether that has anything to do with biology or is useful, I don't know. But just from a sort of like trying to make definitions of these things that work for research, that's sort of where I've landed is with her approach there. So that somebody could have chronic depression with PME and also PMDD, where some of the symptoms are depressive symptoms, but they're just not ever there the rest of the month (.) It's not a great (.) I'm not (.) I'm not (.) it's not an area I feel particularly confident about [laugh] I don't think we really (.) we're not (.) we're not there yet with it, you know?</t>
    </r>
  </si>
  <si>
    <t>Different to PMS/ PMDD</t>
  </si>
  <si>
    <r>
      <t>Celia:</t>
    </r>
    <r>
      <rPr>
        <sz val="11"/>
        <color theme="1"/>
        <rFont val="Cambria"/>
        <family val="1"/>
      </rPr>
      <t xml:space="preserve"> No, I think that they have to be differentiated and that you can have two different syndromes. I mean you can have an underlying medical condition and PMS / PMDD, but I wouldn't say that the exacerbation of one of these conditions premenstrually is part of PMS, no.</t>
    </r>
  </si>
  <si>
    <r>
      <t>Sarah:</t>
    </r>
    <r>
      <rPr>
        <sz val="11"/>
        <color theme="1"/>
        <rFont val="Cambria"/>
        <family val="1"/>
      </rPr>
      <t xml:space="preserve"> Um. No. but I think it's (.) it's fair to say that a number of disorders are (.) can be worsened by the menstrual cycle and you need to be aware of that (.) I don't think they are specific Premenstrual Syndromes, though. But they (.) it's just an important aspect to know about [long pause]. </t>
    </r>
    <r>
      <rPr>
        <b/>
        <sz val="11"/>
        <color theme="1"/>
        <rFont val="Cambria"/>
        <family val="1"/>
      </rPr>
      <t>Interviewer:</t>
    </r>
    <r>
      <rPr>
        <sz val="11"/>
        <color theme="1"/>
        <rFont val="Cambria"/>
        <family val="1"/>
      </rPr>
      <t xml:space="preserve"> Right (.) </t>
    </r>
    <r>
      <rPr>
        <b/>
        <sz val="11"/>
        <color theme="1"/>
        <rFont val="Cambria"/>
        <family val="1"/>
      </rPr>
      <t>Sarah:</t>
    </r>
    <r>
      <rPr>
        <sz val="11"/>
        <color theme="1"/>
        <rFont val="Cambria"/>
        <family val="1"/>
      </rPr>
      <t xml:space="preserve"> [Interrupting] so, you know, you could get worsening of um blood pressure in pregnancy, prior to delivery or gestational diabetes, or whatever (.) So it's, you know, it's something you need to know about. </t>
    </r>
    <r>
      <rPr>
        <b/>
        <sz val="11"/>
        <color theme="1"/>
        <rFont val="Cambria"/>
        <family val="1"/>
      </rPr>
      <t>Interviewer:</t>
    </r>
    <r>
      <rPr>
        <sz val="11"/>
        <color theme="1"/>
        <rFont val="Cambria"/>
        <family val="1"/>
      </rPr>
      <t xml:space="preserve"> Yeah (.) </t>
    </r>
    <r>
      <rPr>
        <b/>
        <sz val="11"/>
        <color theme="1"/>
        <rFont val="Cambria"/>
        <family val="1"/>
      </rPr>
      <t>Sarah:</t>
    </r>
    <r>
      <rPr>
        <sz val="11"/>
        <color theme="1"/>
        <rFont val="Cambria"/>
        <family val="1"/>
      </rPr>
      <t xml:space="preserve"> [Interrupting] but you might be (.) what you might end up doing is modifying the cycle (.) so that those symptoms aren't worsened.</t>
    </r>
  </si>
  <si>
    <r>
      <t>Thomas:</t>
    </r>
    <r>
      <rPr>
        <sz val="11"/>
        <color theme="1"/>
        <rFont val="Cambria"/>
        <family val="1"/>
      </rPr>
      <t xml:space="preserve"> No, not really. We (.) we consider them to be premenstrual aggravation of that condition. And it could also be treated by the original treatment of the condition, and not by treating the menstrual cycle, but on the other hand. Usually when they come to me, at least these patients, they usually have tried everything. Migraine, for instance, is a very very common disorder. Well they have tried everything and (.) it's not good enough (.) they still have this menstrual- related migraine. It's not premenstrual in that way. It's more menstrual [during the bleed]. So it has a similar pattern (.) as the (.) the uh Epilepsy. So it's (.) it's more. There is a term actually catamenial epilepsy perhaps you've heard that one? </t>
    </r>
    <r>
      <rPr>
        <b/>
        <sz val="11"/>
        <color theme="1"/>
        <rFont val="Cambria"/>
        <family val="1"/>
      </rPr>
      <t>Interviewer:</t>
    </r>
    <r>
      <rPr>
        <sz val="11"/>
        <color theme="1"/>
        <rFont val="Cambria"/>
        <family val="1"/>
      </rPr>
      <t xml:space="preserve"> Yeah. </t>
    </r>
    <r>
      <rPr>
        <b/>
        <sz val="11"/>
        <color theme="1"/>
        <rFont val="Cambria"/>
        <family val="1"/>
      </rPr>
      <t>Thomas:</t>
    </r>
    <r>
      <rPr>
        <sz val="11"/>
        <color theme="1"/>
        <rFont val="Cambria"/>
        <family val="1"/>
      </rPr>
      <t xml:space="preserve"> And catamenial migraine [pause].</t>
    </r>
  </si>
  <si>
    <r>
      <t>Susan:</t>
    </r>
    <r>
      <rPr>
        <sz val="11"/>
        <color theme="1"/>
        <rFont val="Cambria"/>
        <family val="1"/>
      </rPr>
      <t xml:space="preserve"> [Long pause] Er (.) I suppose for the individual woman, if you've got asthma or headaches, you know migraines, which I know are two (.) that are chronic conditions, which have been shown to get worse? Well, so I'm doing some work at the moment, actually, about bipolar disorder. And we're particularly looking at menopause. But there is some evidence that bipolar symptoms can get worse premenstrually. Um, for those women, yes, they are symptoms, but they are not standard symptoms of this thing ‘PMS’. But I think that I would say as part of the premenstrual experience, there does seem to be some evidence that if women have other conditions that those experiences can be exacerbated (.) premenstrually. There's not a huge amount of research on this, which I think is interesting. And I suppose what I would say is if this was happening to men, there would be masses of research, and masses of funding on this, because if you have a chronic condition and it gets (.) it gets (.) it (.)  it (.) it (.) gets worse once a month. That's a really pretty bad thing. </t>
    </r>
    <r>
      <rPr>
        <b/>
        <sz val="11"/>
        <color theme="1"/>
        <rFont val="Cambria"/>
        <family val="1"/>
      </rPr>
      <t>Interviewer:</t>
    </r>
    <r>
      <rPr>
        <sz val="11"/>
        <color theme="1"/>
        <rFont val="Cambria"/>
        <family val="1"/>
      </rPr>
      <t xml:space="preserve"> Yeah </t>
    </r>
    <r>
      <rPr>
        <b/>
        <sz val="11"/>
        <color theme="1"/>
        <rFont val="Cambria"/>
        <family val="1"/>
      </rPr>
      <t>Susan:</t>
    </r>
    <r>
      <rPr>
        <sz val="11"/>
        <color theme="1"/>
        <rFont val="Cambria"/>
        <family val="1"/>
      </rPr>
      <t xml:space="preserve"> We need to understand why. And we also need to understand why and um how the treatments for those chronic conditions might interact with premenstrual experiences. And we have very little understanding of that.</t>
    </r>
  </si>
  <si>
    <r>
      <t>Marta:</t>
    </r>
    <r>
      <rPr>
        <sz val="11"/>
        <color theme="1"/>
        <rFont val="Cambria"/>
        <family val="1"/>
      </rPr>
      <t xml:space="preserve"> No, no, not from a clinical perspective, er I think (.) I think it also has to do with the fact that I rarely see patients who have physical conditions that deteriorate prior to menses. So from a clinical perspective, um the women who come for PMDD, they usually come because of the mental symptoms, at least, at least to me. And I mean [long pause] Yeah, that's I (.) I (.) I can't even recall referrals for premenstrual worsening of (.) of underlying conditions outside of the psychiatric diagnosis. </t>
    </r>
    <r>
      <rPr>
        <b/>
        <sz val="11"/>
        <color theme="1"/>
        <rFont val="Cambria"/>
        <family val="1"/>
      </rPr>
      <t>Interviewer:</t>
    </r>
    <r>
      <rPr>
        <sz val="11"/>
        <color theme="1"/>
        <rFont val="Cambria"/>
        <family val="1"/>
      </rPr>
      <t xml:space="preserve"> So for you, something like perhaps a possible bipolar or depressive condition (.) you would just rule it out from the daily rating process? </t>
    </r>
    <r>
      <rPr>
        <b/>
        <sz val="11"/>
        <color theme="1"/>
        <rFont val="Cambria"/>
        <family val="1"/>
      </rPr>
      <t>Marta:</t>
    </r>
    <r>
      <rPr>
        <sz val="11"/>
        <color theme="1"/>
        <rFont val="Cambria"/>
        <family val="1"/>
      </rPr>
      <t xml:space="preserve"> Er, Yes! </t>
    </r>
    <r>
      <rPr>
        <u/>
        <sz val="11"/>
        <color theme="1"/>
        <rFont val="Cambria"/>
        <family val="1"/>
      </rPr>
      <t>that's</t>
    </r>
    <r>
      <rPr>
        <sz val="11"/>
        <color theme="1"/>
        <rFont val="Cambria"/>
        <family val="1"/>
      </rPr>
      <t xml:space="preserve"> (.) that's (.) I think that's one of the most important tools (.) reasons why we use the daily ratings is actually to rule out underlying mental conditions. Yes.</t>
    </r>
  </si>
  <si>
    <r>
      <t>Ria:</t>
    </r>
    <r>
      <rPr>
        <sz val="11"/>
        <color theme="1"/>
        <rFont val="Cambria"/>
        <family val="1"/>
      </rPr>
      <t xml:space="preserve"> Yes, OK. So then definitely I think there's the shift that happens during PMS; physical, emotional, spiritual shift, especially the physical piece of like basically progesterone taking over, as our (.) the main hormone that our ovaries are producing and working with. I think that does like trigger a big shift physically and then. Yeah, it's (.) it's definitely, I would imagine, interrelated. You would know more than me and people who do a lot of client work where they really know a person's experience and (.) and what they're going through in terms of their own (.) well-being. They would be able to tell like, "OK, this is like this is definitely a pattern that we're seeing with this particular thing". And then in terms of I'm trying to think of what people have talked to me about. Yeah, I don't think I can comment too much about it other than speculate and based on the research that I've done, that that's probably the case. And so it's a time then where we can, rather than stigmatizing it and pathologising people more. Maybe we can emphasize greater self and collective care as a whole during that time. If we do have this information and even backed up by you know the idea of scientific research that things are more heightened during that season. So then how do we like build in more support and care for people during that time? So if they're not just experiencing standard PMS symptoms like bloating or low sex drive or etc., they're experiencing more (.) um more challenges to their wellness, then how do we support that rather than making them feel shitty or like ashamed about it? Yeah.</t>
    </r>
  </si>
  <si>
    <r>
      <t>John:</t>
    </r>
    <r>
      <rPr>
        <sz val="11"/>
        <color theme="1"/>
        <rFont val="Cambria"/>
        <family val="1"/>
      </rPr>
      <t xml:space="preserve"> Do I count those as premenstrual symptoms? Er (.) yes. And it becomes very difficult actually to decide whether somebody has PMDD as strictly defined by DSM 5 or whether they do actually have an exacerbation of something. And even if somebody doesn't think they have an exacerbation of something, there's always a question mark as to whether or not it's just below the level of their errr (.) conscious or unconscious um recognition. But I would say that many of the people that I see (.) when you drill down, even though they might not complain of those symptoms during the first half of the cycle, will acknowledge that they're there to some degree. Um, and the way that I describe it to many people is it's a bit like you've got a fire burning and then premenstrually what you're doing is chucking petrol on it. So you've got two choices. You either put the fire out or you stop the petrol and (.) for some women, the fire is not significant enough to want to put out. They can put (.) just stop the petrol, that's enough. For other women they would acknowledge if you could put the fire out. That would be very helpful because it ain't great all the time, even though it's a lot worse (.) premenstrually. Erm I dunno if that answers your question? </t>
    </r>
    <r>
      <rPr>
        <b/>
        <sz val="11"/>
        <color theme="1"/>
        <rFont val="Cambria"/>
        <family val="1"/>
      </rPr>
      <t>Interviewer:</t>
    </r>
    <r>
      <rPr>
        <sz val="11"/>
        <color theme="1"/>
        <rFont val="Cambria"/>
        <family val="1"/>
      </rPr>
      <t xml:space="preserve"> Yeah, just to clarify (.) so, for you, PMDD you know, the most severe symptoms are quite similar to perhaps in terms of categorizing to maybe things like epilepsy or asthma. That are significantly worse or could just be cyclically experienced. Or do you think there is this (.)  Because there's a kind of divide in the literature between whether PMDD is a completely separate and hormonal, you know, sex-hormone, I suppose, dependent mental health disorder or as you are sort of implying there that it could be possibly other mental health disorders and then this trigger? </t>
    </r>
    <r>
      <rPr>
        <b/>
        <sz val="11"/>
        <color theme="1"/>
        <rFont val="Cambria"/>
        <family val="1"/>
      </rPr>
      <t>John:</t>
    </r>
    <r>
      <rPr>
        <sz val="11"/>
        <color theme="1"/>
        <rFont val="Cambria"/>
        <family val="1"/>
      </rPr>
      <t xml:space="preserve"> Yeah. And as I say. I think there's a bunch of different conditions that we all give the same name </t>
    </r>
    <r>
      <rPr>
        <b/>
        <sz val="11"/>
        <color theme="1"/>
        <rFont val="Cambria"/>
        <family val="1"/>
      </rPr>
      <t>Interviewer:</t>
    </r>
    <r>
      <rPr>
        <sz val="11"/>
        <color theme="1"/>
        <rFont val="Cambria"/>
        <family val="1"/>
      </rPr>
      <t xml:space="preserve"> Yeah. </t>
    </r>
    <r>
      <rPr>
        <b/>
        <sz val="11"/>
        <color theme="1"/>
        <rFont val="Cambria"/>
        <family val="1"/>
      </rPr>
      <t>John:</t>
    </r>
    <r>
      <rPr>
        <sz val="11"/>
        <color theme="1"/>
        <rFont val="Cambria"/>
        <family val="1"/>
      </rPr>
      <t xml:space="preserve"> And I think there probably is a pure form of PMDD. But I also think there's probably a lot of people that have (.) something else that's bubbling away that's exacerbated premenstrually. And some people where it's not bubbling away, they've got another condition and it's exacerbated premenstrually.</t>
    </r>
  </si>
  <si>
    <r>
      <t>Laura:</t>
    </r>
    <r>
      <rPr>
        <sz val="11"/>
        <color theme="1"/>
        <rFont val="Cambria"/>
        <family val="1"/>
      </rPr>
      <t xml:space="preserve"> I think [exhale] that [long pause]. We don't know if a number of conditions actually (.) worsen during the premenstrual phase, or whether people experience some premenstrual distress and that makes the other condition worse? So I think that's pretty complex. Um, you know, there is a literature on premenstrual magnification of depressive disorders. I've (.) I've published a paper with [colleague's name] to see if bipolar disorder worsens premenstrually. And we were unable to show that. So I think it's (.) it's inaccurate to say that all conditions worsen during the premenstrual phase because I don't think that's the case. I think there probably are some conditions that do and some that, you know, at any random period of time, it's going to be worse.</t>
    </r>
  </si>
  <si>
    <r>
      <t>Zoe:</t>
    </r>
    <r>
      <rPr>
        <sz val="11"/>
        <color theme="1"/>
        <rFont val="Cambria"/>
        <family val="1"/>
      </rPr>
      <t xml:space="preserve"> Yeah. Um, generally no. The exception in that list, I would probably say would be premenstrual migraine. I think that does seem (.) there seems to be evidence that premenstrual migraine is a standalone condition because there are people who don't experience migraine at other times, but only experience it (.) premenstrually. Um, if someone also experienced it at other times, I probably would see it as something that is exacerbated during this period of instability and an increased sensitivity. But I would not see them as premenstrual symptoms. I would just see this as the (.) the premenstrual (.) that during the premenstrual stage that they say these things may be exacerbated. But I would not view them as premenstrual symptoms.</t>
    </r>
  </si>
  <si>
    <r>
      <t>Geraldine:</t>
    </r>
    <r>
      <rPr>
        <sz val="11"/>
        <color theme="1"/>
        <rFont val="Cambria"/>
        <family val="1"/>
      </rPr>
      <t xml:space="preserve"> Well, I would (.) I would not. I mean, so, [exhale] Nancy Woods - you probably are familiar with her term PMM. She says Premenstrual Magnification of existing symptoms. So, you know, an example of a disease or a disorder that is affected by menstrual cycle phase is multiple Sclerosis. So symptoms are more likely to flare up during certain points of the cycle than at other points in the cycle. But that is how you sometimes see these lists of one hundred thirty symptoms- will sometimes have things on there, like strokes or migraines or other things that are really related to problems that women have in general but are affected by changing biochemistry. Even depression. You know, that's one of the arguments that a lot of feminists made about putting PMDD into the psychiatric nomenclature, is that these women may be depressed, you know, need a diagnosis of depression not PMDD, but their depression might be worse or more salient at certain points of the cycle.</t>
    </r>
  </si>
  <si>
    <r>
      <t>Chris:</t>
    </r>
    <r>
      <rPr>
        <sz val="11"/>
        <color theme="1"/>
        <rFont val="Cambria"/>
        <family val="1"/>
      </rPr>
      <t xml:space="preserve"> If you could assume that (.) then again, if you have symptoms that are unique to the premenstrual phase, then that'll be a premenstrual symptom. If they're symptoms that you've got all month but get worse premenstrually, then that's premenstrual exacerbation. Of an underlying condition.</t>
    </r>
  </si>
  <si>
    <r>
      <t>Jo:</t>
    </r>
    <r>
      <rPr>
        <sz val="11"/>
        <color theme="1"/>
        <rFont val="Cambria"/>
        <family val="1"/>
      </rPr>
      <t xml:space="preserve"> I think it's all possible. And I think if it happens recurrently, that's what's important. You know, it's that that cyclical nature to things.</t>
    </r>
  </si>
  <si>
    <t>No- Categorically different 'things'- so shouldn't be counted as PMS symptoms</t>
  </si>
  <si>
    <r>
      <t>Alice:</t>
    </r>
    <r>
      <rPr>
        <sz val="11"/>
        <color theme="1"/>
        <rFont val="Cambria"/>
        <family val="1"/>
      </rPr>
      <t xml:space="preserve"> Never had migraines with it at all. Although some women, I think, just get migraines. I haven't mentioned that as one of the common symptoms, but that's because my experience is not of headaches. So, no, I don't (.) I can't comment on that because I haven't got any predisposed conditions. I think my mental health, although, [laugh] you know (.) who are you to judge your own mental health, you have to ask everyone else [laugh]? I think, um, I think my mental health fluctuates when I’m about to have my periods. And people around me would say, you know, you get a bit emotional, you know. But I only accept that from people that know me very, very well. And I don't (.) think that's like preconceived. I think that's just me having (.) having that change in hormones, if that is what it is. But I can’t really comment, because I don't have any of those other conditions.</t>
    </r>
  </si>
  <si>
    <t>Different to PMS/PMDD</t>
  </si>
  <si>
    <r>
      <t>Beth:</t>
    </r>
    <r>
      <rPr>
        <sz val="11"/>
        <color theme="1"/>
        <rFont val="Cambria"/>
        <family val="1"/>
      </rPr>
      <t xml:space="preserve"> [Pause] I do. Yes. I mean, I've got generalized anxiety disorder. And that's what I find it difficult to know whether to call the anxiety (.) the increased anxiety I get around ovulation or a period PMS or whether it's a premenstrual exacerbation of my pre-existing anxiety. But that's personally for me. I know that anxiety can be a premenstrual symptom and I know anxiety can be part of PMS in women who don't otherwise have generalized anxiety. If you see what I mean? </t>
    </r>
    <r>
      <rPr>
        <b/>
        <sz val="11"/>
        <color theme="1"/>
        <rFont val="Cambria"/>
        <family val="1"/>
      </rPr>
      <t>Interviewer:</t>
    </r>
    <r>
      <rPr>
        <sz val="11"/>
        <color theme="1"/>
        <rFont val="Cambria"/>
        <family val="1"/>
      </rPr>
      <t xml:space="preserve"> Yeah. </t>
    </r>
    <r>
      <rPr>
        <b/>
        <sz val="11"/>
        <color theme="1"/>
        <rFont val="Cambria"/>
        <family val="1"/>
      </rPr>
      <t>Beth:</t>
    </r>
    <r>
      <rPr>
        <sz val="11"/>
        <color theme="1"/>
        <rFont val="Cambria"/>
        <family val="1"/>
      </rPr>
      <t xml:space="preserve"> So, I think for me it's not simply PMS but that it can be a PMS symptom for other women. </t>
    </r>
    <r>
      <rPr>
        <b/>
        <sz val="11"/>
        <color theme="1"/>
        <rFont val="Cambria"/>
        <family val="1"/>
      </rPr>
      <t>Interviewer:</t>
    </r>
    <r>
      <rPr>
        <sz val="11"/>
        <color theme="1"/>
        <rFont val="Cambria"/>
        <family val="1"/>
      </rPr>
      <t xml:space="preserve"> Yeah, that's great. </t>
    </r>
    <r>
      <rPr>
        <b/>
        <sz val="11"/>
        <color theme="1"/>
        <rFont val="Cambria"/>
        <family val="1"/>
      </rPr>
      <t>Beth</t>
    </r>
    <r>
      <rPr>
        <sz val="11"/>
        <color theme="1"/>
        <rFont val="Cambria"/>
        <family val="1"/>
      </rPr>
      <t xml:space="preserve">: And likewise, with the skin picking thing I know that's not PMS, it's a separate condition I have, but it gets worse before my period. </t>
    </r>
    <r>
      <rPr>
        <b/>
        <sz val="11"/>
        <color theme="1"/>
        <rFont val="Cambria"/>
        <family val="1"/>
      </rPr>
      <t>Interviewer:</t>
    </r>
    <r>
      <rPr>
        <sz val="11"/>
        <color theme="1"/>
        <rFont val="Cambria"/>
        <family val="1"/>
      </rPr>
      <t xml:space="preserve"> So you wouldn't count that as a premenstrual symptom? </t>
    </r>
    <r>
      <rPr>
        <b/>
        <sz val="11"/>
        <color theme="1"/>
        <rFont val="Cambria"/>
        <family val="1"/>
      </rPr>
      <t>Beth:</t>
    </r>
    <r>
      <rPr>
        <sz val="11"/>
        <color theme="1"/>
        <rFont val="Cambria"/>
        <family val="1"/>
      </rPr>
      <t xml:space="preserve"> No, no, it's a condition I have that is aggravated by premenstrual changes, but it's not simply caused by PMS. Well, none of it's simple. But I mean, I wouldn't say it's PMS. No, because it's an issue at other times (.) it just gets worse around my period.</t>
    </r>
  </si>
  <si>
    <r>
      <t>Dani:</t>
    </r>
    <r>
      <rPr>
        <sz val="11"/>
        <color theme="1"/>
        <rFont val="Cambria"/>
        <family val="1"/>
      </rPr>
      <t xml:space="preserve"> I guess so, yeah (.) I mean (.) I yeah, I guess so. If it's (.) if it's related to your cycle, I guess it would be (.) ‘cause I guess well (.) in that case I would sort of see that PMS isn't as cut and dry as like 'it's only related to your cycle, and it's only to do with your womb'. Like I wouldn't be surprised if it affected other parts of your body. So yeah, I mean I would count it. Yes. As premenstrual but also [pause] aggravated by or (.) yeah (.) I don't know. Yeah.</t>
    </r>
  </si>
  <si>
    <t>If connected to the cycle it counts</t>
  </si>
  <si>
    <t>Part of same larger category</t>
  </si>
  <si>
    <r>
      <t>Emma:</t>
    </r>
    <r>
      <rPr>
        <sz val="11"/>
        <color theme="1"/>
        <rFont val="Cambria"/>
        <family val="1"/>
      </rPr>
      <t xml:space="preserve"> Yeah. So I would class that as premenstrual exacerbation. Where the menstrual cycle's actually makin' that health condition worse in some way. Um. But yes, I would (.) I would class that as [pause] as part of the premenstrual symptoms I can't think of the word (.) </t>
    </r>
    <r>
      <rPr>
        <b/>
        <sz val="11"/>
        <color theme="1"/>
        <rFont val="Cambria"/>
        <family val="1"/>
      </rPr>
      <t>Interviewer:</t>
    </r>
    <r>
      <rPr>
        <sz val="11"/>
        <color theme="1"/>
        <rFont val="Cambria"/>
        <family val="1"/>
      </rPr>
      <t xml:space="preserve"> Grouping? </t>
    </r>
    <r>
      <rPr>
        <b/>
        <sz val="11"/>
        <color theme="1"/>
        <rFont val="Cambria"/>
        <family val="1"/>
      </rPr>
      <t>Emma:</t>
    </r>
    <r>
      <rPr>
        <sz val="11"/>
        <color theme="1"/>
        <rFont val="Cambria"/>
        <family val="1"/>
      </rPr>
      <t xml:space="preserve"> Yeah. Category. Yeah.</t>
    </r>
  </si>
  <si>
    <t>[Discussion of anaemia instead]</t>
  </si>
  <si>
    <r>
      <t>Helen:</t>
    </r>
    <r>
      <rPr>
        <sz val="11"/>
        <color theme="1"/>
        <rFont val="Cambria"/>
        <family val="1"/>
      </rPr>
      <t xml:space="preserve"> Yeah, no, I wouldn't say I got any of those things. I mean, every now and then I get a migraine or something. But I wouldn't say it was like a consistent enough thing to call it a PMS thing like a PMS symptom in itself. It would be like just an occurrence. You know, the things that were consistent were the more emotional socio- (.) you know, the psychological, emotional symptoms I was experiencing and the cramping and the bloating. Those were my constant. So it's hard, but it is hard to say. It's like what is being (.) what is a premenstrual exacerbation? See it's like I would file PME under PMS almost, you know? Because you can't really say, oh, sorry. I'm not. I was just going (.) </t>
    </r>
    <r>
      <rPr>
        <b/>
        <sz val="11"/>
        <color theme="1"/>
        <rFont val="Cambria"/>
        <family val="1"/>
      </rPr>
      <t>Interviewer:</t>
    </r>
    <r>
      <rPr>
        <sz val="11"/>
        <color theme="1"/>
        <rFont val="Cambria"/>
        <family val="1"/>
      </rPr>
      <t xml:space="preserve"> [Overlapping] this is just what I am trying to get at (.) these slight kind of tensions, for want of a better word. It's like what's in and what's out? </t>
    </r>
    <r>
      <rPr>
        <b/>
        <sz val="11"/>
        <color theme="1"/>
        <rFont val="Cambria"/>
        <family val="1"/>
      </rPr>
      <t>Helen:</t>
    </r>
    <r>
      <rPr>
        <sz val="11"/>
        <color theme="1"/>
        <rFont val="Cambria"/>
        <family val="1"/>
      </rPr>
      <t xml:space="preserve"> Yeah, I think if something exists in the absence of a period like if we stopped your menstrual cycle and the condition is still present, even if symptoms aren't as severe, it is not a premenstrual symptom. It's not a premenstrual (.) PMS. It couldn't qualify, but the exacerbation of it. Yes. Would qualify.</t>
    </r>
  </si>
  <si>
    <t>Different to PMS/PMDD- it's PME</t>
  </si>
  <si>
    <r>
      <t>Kathleen:</t>
    </r>
    <r>
      <rPr>
        <sz val="11"/>
        <color theme="1"/>
        <rFont val="Cambria"/>
        <family val="1"/>
      </rPr>
      <t xml:space="preserve"> No. Particularly if they suffer from them at other times (.) I dunno, that would be generally asthmatic. Oh, right, I see what you mean. If they get worse at that time? [Long pause] Yeah. Actually, I'll say yes, sorry. If they're (.) if they're just changing at that particular time of the month and actually at other times it's very different, then yeah. Something's happening in the body around that time that's probably triggering it.</t>
    </r>
  </si>
  <si>
    <t>If only premenstrual</t>
  </si>
  <si>
    <r>
      <t>Aisha:</t>
    </r>
    <r>
      <rPr>
        <sz val="11"/>
        <color theme="1"/>
        <rFont val="Cambria"/>
        <family val="1"/>
      </rPr>
      <t xml:space="preserve"> Do you know, it's not a (.). You know what? I forgot I had, you know, my thighs that stretching feeling that you need to constantly stretch? </t>
    </r>
    <r>
      <rPr>
        <b/>
        <sz val="11"/>
        <color theme="1"/>
        <rFont val="Cambria"/>
        <family val="1"/>
      </rPr>
      <t>Interviewer:</t>
    </r>
    <r>
      <rPr>
        <sz val="11"/>
        <color theme="1"/>
        <rFont val="Cambria"/>
        <family val="1"/>
      </rPr>
      <t xml:space="preserve"> Like they're restless? </t>
    </r>
    <r>
      <rPr>
        <b/>
        <sz val="11"/>
        <color theme="1"/>
        <rFont val="Cambria"/>
        <family val="1"/>
      </rPr>
      <t>Aisha:</t>
    </r>
    <r>
      <rPr>
        <sz val="11"/>
        <color theme="1"/>
        <rFont val="Cambria"/>
        <family val="1"/>
      </rPr>
      <t xml:space="preserve"> Yeah. Oh, my God. I forgot to add that! What symptoms get worse? None. Other than the mental health (.) wellbeing.</t>
    </r>
  </si>
  <si>
    <r>
      <t>Interviewer:</t>
    </r>
    <r>
      <rPr>
        <sz val="11"/>
        <color theme="1"/>
        <rFont val="Cambria"/>
        <family val="1"/>
      </rPr>
      <t xml:space="preserve"> Do you have any other health conditions that get worse at certain times in your menstrual cycle? Things like asthma can be one or headaches? </t>
    </r>
    <r>
      <rPr>
        <b/>
        <sz val="11"/>
        <color theme="1"/>
        <rFont val="Cambria"/>
        <family val="1"/>
      </rPr>
      <t>Mala:</t>
    </r>
    <r>
      <rPr>
        <sz val="11"/>
        <color theme="1"/>
        <rFont val="Cambria"/>
        <family val="1"/>
      </rPr>
      <t xml:space="preserve"> No. I don't.</t>
    </r>
  </si>
  <si>
    <r>
      <t>Noor:</t>
    </r>
    <r>
      <rPr>
        <sz val="11"/>
        <color theme="1"/>
        <rFont val="Cambria"/>
        <family val="1"/>
      </rPr>
      <t xml:space="preserve"> So I've got in an (.) anaemia so (.) when I was younger, that's why I used to be more painful and my bones really used to hurt where I used to get the um(.) do you know Restless Leg Syndrome? </t>
    </r>
    <r>
      <rPr>
        <b/>
        <sz val="11"/>
        <color theme="1"/>
        <rFont val="Cambria"/>
        <family val="1"/>
      </rPr>
      <t>Interviewer:</t>
    </r>
    <r>
      <rPr>
        <sz val="11"/>
        <color theme="1"/>
        <rFont val="Cambria"/>
        <family val="1"/>
      </rPr>
      <t xml:space="preserve"> Yeah </t>
    </r>
    <r>
      <rPr>
        <b/>
        <sz val="11"/>
        <color theme="1"/>
        <rFont val="Cambria"/>
        <family val="1"/>
      </rPr>
      <t>Noor:</t>
    </r>
    <r>
      <rPr>
        <sz val="11"/>
        <color theme="1"/>
        <rFont val="Cambria"/>
        <family val="1"/>
      </rPr>
      <t xml:space="preserve"> So, I couldn't sleep because my legs were in pain, but I didn't realize it was because I was going to start my period. But now, because I'm taking my vitamins and stuff [laugh], it's much better.</t>
    </r>
  </si>
  <si>
    <t>Difficult to define</t>
  </si>
  <si>
    <t>Others</t>
  </si>
  <si>
    <t>E17- PMS is considered by some to be a controversial diagnosis, what's your understanding of why that might be?</t>
  </si>
  <si>
    <r>
      <t>Anne:</t>
    </r>
    <r>
      <rPr>
        <sz val="11"/>
        <color theme="1"/>
        <rFont val="Cambria"/>
        <family val="1"/>
      </rPr>
      <t xml:space="preserve"> [Long pause] I think I probably answered that in the question of when I was talking about the RHS Garden that I think every individual will have (.) a perception, a view of what PMS is (.) which is based on their underlying knowledge, which is based on how interested they are, what experiences they've had, whether it's touched their lives. Erm, (.) and so (.) I don't think you can generalize. You will get some people who are very understanding and I think it's just that really reflects why peer support groups can be so useful. We have one. I have a colleague who is very err (.) set up a peer support group, which I go to. And it's just so helpful for people, actually. Women actually talking about their own experiences. But then it's a bit like the menopause. I think the more we can get it out in the open, the better. It's a lot around understanding. It's about [pause] some (.) you know, why do people view it negatively? A lot of that will be because they just don't understand. So it's a bit like what's happened with the menopause, a lot more teaching in the workplace, making colleagues aware of the problem. I think would be really helpful because I think there is still a lot of lack of information and knowledge out there. And I think that reflects in how people view it. </t>
    </r>
    <r>
      <rPr>
        <b/>
        <sz val="11"/>
        <color theme="1"/>
        <rFont val="Cambria"/>
        <family val="1"/>
      </rPr>
      <t>Interviewer:</t>
    </r>
    <r>
      <rPr>
        <sz val="11"/>
        <color theme="1"/>
        <rFont val="Cambria"/>
        <family val="1"/>
      </rPr>
      <t xml:space="preserve"> Yeah, and just to pick up on something you said previously about (.) about the RHS garden experience. Was that in some ways (.) it was that it was normalized- If people aren't talking about it, then you're less likely to know that what you're experiencing might not be normal or, you know, might be an extreme experience. But also (.) you said that it's kind of used as an excuse. So this is kind of getting at the controversy that I'm (.) that other people have spoken about is that it's not real or that it’s 'seeking attention' (.) like kind of 'imagined' or 'exaggerated'. That kind of thing. Is that something that you sort of noticed? (.) Maybe not if you're mainly dealing with patients who are actually experiencing this? Basically, are you aware of (.) anyone saying, "oh, it's not really real" or, you know, sort of dismissing it? </t>
    </r>
    <r>
      <rPr>
        <b/>
        <sz val="11"/>
        <color theme="1"/>
        <rFont val="Cambria"/>
        <family val="1"/>
      </rPr>
      <t>Anne:</t>
    </r>
    <r>
      <rPr>
        <sz val="11"/>
        <color theme="1"/>
        <rFont val="Cambria"/>
        <family val="1"/>
      </rPr>
      <t xml:space="preserve"> Oh, yes, I've definitely come across people like that. Both friends or relatives of women or health professionals, to be honest. As I said, I think that just reflects a lack of understanding and you know many (.) people often make fun of things because they don't they don't want to face it themselves. They don't want to face or er even, you know, it's a lack of understanding. But for some people, they don't want to know what it is. They're not interested. So I think it's about it it's about empathy isn't it? It's about compassion for that person, you know, giving sympathy, but also understanding how they're feeling.</t>
    </r>
  </si>
  <si>
    <t>Variation in experience</t>
  </si>
  <si>
    <t>Not spoken about/ lack of education</t>
  </si>
  <si>
    <t>Lack of empathy</t>
  </si>
  <si>
    <r>
      <t>Barbara:</t>
    </r>
    <r>
      <rPr>
        <sz val="11"/>
        <color theme="1"/>
        <rFont val="Cambria"/>
        <family val="1"/>
      </rPr>
      <t xml:space="preserve"> It lacks a clear etiology [sic].  It has been widely misused for complaints that are not PMS/PMDD.</t>
    </r>
  </si>
  <si>
    <t>Unknown cause</t>
  </si>
  <si>
    <t>Misattribution</t>
  </si>
  <si>
    <r>
      <t>Fran:</t>
    </r>
    <r>
      <rPr>
        <sz val="11"/>
        <color theme="1"/>
        <rFont val="Cambria"/>
        <family val="1"/>
      </rPr>
      <t xml:space="preserve">  [Pause] you’re saying that PMDD is controversial? </t>
    </r>
    <r>
      <rPr>
        <b/>
        <sz val="11"/>
        <color theme="1"/>
        <rFont val="Cambria"/>
        <family val="1"/>
      </rPr>
      <t>Interviewer:</t>
    </r>
    <r>
      <rPr>
        <sz val="11"/>
        <color theme="1"/>
        <rFont val="Cambria"/>
        <family val="1"/>
      </rPr>
      <t xml:space="preserve"> Well, it can be. Erm, so, sort of thinking of people who might think that it is the medicalisation of women’s moods (.) or, you know, there are lots of different academic and erm, different disciplinary perspectives on these experiences (.) </t>
    </r>
    <r>
      <rPr>
        <b/>
        <sz val="11"/>
        <color theme="1"/>
        <rFont val="Cambria"/>
        <family val="1"/>
      </rPr>
      <t>Fran:</t>
    </r>
    <r>
      <rPr>
        <sz val="11"/>
        <color theme="1"/>
        <rFont val="Cambria"/>
        <family val="1"/>
      </rPr>
      <t xml:space="preserve"> Right. I don’t (.) I was on (.) participated in the ISPMD committee that met to review diagnosis and aetiology and the ISPMD consensus meeting on treatment for PMDD. I don’t think that there was a consideration that PMDD was a controversial diagnosis. What I do remember from the original meeting is that er, on purpose, they didn’t specifically define what premenstrual symptoms should be included in the diagnosis of PMDD. Clinicians in mental health in the group thought (.) felt that the emotional premenstrual symptoms are what is likely to make a woman seek diagnosis and treatment, while clinicians in gynaecology seemed to think that some women present with more problematic premenstrual physical symptoms such as cramps, or breast tenderness. The committee was not able to say that PMS comprised specific symptoms in their view. I think everyone on the committee was in agreement that what was important was the “on-offness” of the symptoms through the menstrual cycle and the interference in a woman’s life.</t>
    </r>
  </si>
  <si>
    <t>Controverisal?</t>
  </si>
  <si>
    <t>Psychiatry v gynaecology? Minimised. Medicalisation issue ignored.</t>
  </si>
  <si>
    <r>
      <t>Andrew:</t>
    </r>
    <r>
      <rPr>
        <sz val="11"/>
        <color theme="1"/>
        <rFont val="Cambria"/>
        <family val="1"/>
      </rPr>
      <t xml:space="preserve"> It's a mix of two ideologies. One is that there is a (.) a feminist approach claiming that this is to label women expressing a rightful annoyment [sic] of various examples, from lack of equality in society that this kind of that that the women expressing anger that they should express are (.) are getting a diagnosis. And therefore, that's been been (.) been argued from feminist camps that this is a negative thing. On the other hand, are other feminist groups that have said that PMS is a typical example, that female conditions are not it's not done research on female conditions as much as for male conditions. And the fact that there are not more treatments for PMS and so on is a (.) also an example of lack of equality. So there are two different views on this from the feminist camp. That's definite that there is one important argument that that this should this is a labelling of a (.) err (.) er (.) er (.) labelling healthy women with a diagnosis and the other ingredients in the in this mix of all of (.) this. Ideological stance is that a general scepticism, in respect to psychiatric disorders that is common in society and from different angles there is of, for example, a questioning of the ADHD concept. Many people believe that that this also should not be used at all. And they are sceptical to the entire DSM activities. And they say that DSM is just acting on behalf of the drug companies so that they should be able to sell their drugs and they are all (.) all corrupt and bribed and so on. This is an entire fake altogether. So I think that, ah, this is a mix of these two tendencies in (.) in the questioning of the (.) of the PMS. Yes. And of course if you question PMS then you don't (.) that that is not the DSM concept of course. And that is not coming from say, psychiatry. So then it's more like a something coming from the feminist stance. But if you particularly criticize the DSM concept, there is for example, I think her name is [colleague's name] and she has been an advocate for that view. When I know that she has, I think just been on previously been on a DSM committee and tried to stop PMDD from being included. So (.) so and that I think it's a mix of (.) of both tendencies because I think the same debate that I maybe I may be wrong, but I think the same debate has also been argued against, for example, ADHD. And so (.) so ah (.) yeah.</t>
    </r>
  </si>
  <si>
    <t>Medicalisation of justified irritation</t>
  </si>
  <si>
    <t>Not enough research on PMS as female only experience</t>
  </si>
  <si>
    <t>General scepticism of psychiatry</t>
  </si>
  <si>
    <t>Profiteering by pharmaceutical companies,</t>
  </si>
  <si>
    <r>
      <t>Debbie:</t>
    </r>
    <r>
      <rPr>
        <sz val="11"/>
        <color theme="1"/>
        <rFont val="Cambria"/>
        <family val="1"/>
      </rPr>
      <t xml:space="preserve"> When I first thought about going into PMDD training for the postdoc, I was resistant to it because I had this feeling that (.) it was stigmatizing (.) women or it was (.) somehow by studying this. We were saying that on some level all women had it (.) and now I don't feel that way about it at all. After having learned about it, you know, the (.) the prevalence of (.) distressing or impairing premenstrual symptoms, is you know, under 10. Certainly under 10 percent. So (.) in that case, I think [pause] but, you know, I think without that information, it's very easy to hear this and think (.) you're just trying to point out ways in which women are inferior and weak and untrustworthy. And I think I felt that way about it at one time, but decided to take the training anyway because I was curious about this and (.) now having learned so much about it. I'm like, "ah no, it's this disorder", right? So then if it's a disorder [pause] it can be treated. And if we can treat it, then it's not a problem anymore [laugh] And we can say, "see, this is just a misconception. You must have met one person who had PMDD and thought all women have PMS and are really irritable and angry. Let me educate you [laugh] It's not like that. It's this small group who have it. And then most women don't". And so in that way, we can then sort of (.) uh what's the word vindicate? We can (.) we can unburden the rest of 'women' [laugh- exhale] from this idea that probably came from a few people who were suffering with this disorder, which we can now treat. So something like that. But, yeah (.) </t>
    </r>
    <r>
      <rPr>
        <b/>
        <sz val="11"/>
        <color theme="1"/>
        <rFont val="Cambria"/>
        <family val="1"/>
      </rPr>
      <t>Interviewer:</t>
    </r>
    <r>
      <rPr>
        <sz val="11"/>
        <color theme="1"/>
        <rFont val="Cambria"/>
        <family val="1"/>
      </rPr>
      <t xml:space="preserve"> And do you have any feeling of any controversy between, for example, like gynaecology, background versus psychiatry? </t>
    </r>
    <r>
      <rPr>
        <b/>
        <sz val="11"/>
        <color theme="1"/>
        <rFont val="Cambria"/>
        <family val="1"/>
      </rPr>
      <t>Debbie:</t>
    </r>
    <r>
      <rPr>
        <sz val="11"/>
        <color theme="1"/>
        <rFont val="Cambria"/>
        <family val="1"/>
      </rPr>
      <t xml:space="preserve"> Only [pause]. Well [exhale] in different ways, in different parts of the world. Interestingly, so working with IMPMD it's like (.) I didn't realize like there are all these like local controversies, right? I feel like in the UK from what I've heard, there is a lot of like controversy, but the form of that controversy is um, gynaecologists are the ones who are willing to treat it as a biological disorder. And psychiatrists are sort of less knowledgeable about it (.) and at least is what I'm hearing. And I suppose want to (.) you know. Perhaps they'll diagnose [prescribe?] SSRIs, but then they won't prescribe other things and they won't do hormone stabilization interventions like GNRH agonists or Yaz. And so, of course, you know, then people get shuffled into therapies that haven't been tested for (.) you know psychiatric therapies, that haven't been tested for PMDD before they are given evidence based things. So from that perspective, you know, if that's the cult (.) the culture, I think it's very admirable and correct for gynaecologists to (.) to fight for a greater understanding and to fight for (.) the way I see that kind of going is like the gynaecologists then say, well, this is our job. And she shouldn't be (.) you shouldn't be treating these people. We should be treating these people. But I think everyone who's an expert knows and agrees that it's a brain disorder [pause]. Like, I think the people who I've talked to who call it a gynaecologic disorder, when we (.) when I drill down, I'm like, well, what do you mean by that? They understand that the pathologies in the brain that at least that our best evidence is that what goes wrong is in the brain. They just (.) what they're saying is we want gynaecology to be in charge of this. So that's kind of interesting. And also, of course, women love it when you call it a gynaecological disorder instead of a brain disorder, because people have all this mental health stigma and they think you're calling them crazy, it's not what we're doing. We're brain disorder experts. We're just as biological as everybody else. But they don't get that ownership. OK, so that's in the UK (.) in the States (.) there are a lot of similar um dynamic (.) some of the similar dynamics. But I would say that psychiatry is really the (.) are really the experts over here in PMDD. We created the diagnosis. You know, the DSM 5 is a psychiatric manual. Psychiatrists were the ones over here that did all the seminal experiments to show the unique hormone sensitivity. Psychiatrists prescribe GNRH agonists. They prescribe Yaz. They do all of the same hormonal interventions that gynaecologists would do in the UK. And so and (.) so that (.) that differentiation between like, "oh, no, gynaecologists need to do it because we need to flatten out the cycle"(.) Well, psychiatrists can flatten the cycle too. That's no problem. Right? So I think that is a little bit less over here. I think over here. Gynaecologists just don't want to touch it [pause] over here. Gynaecologists are like, "yep (.) psychiatrists, you got this. Go for it. We don't want"(.). They (.) the ACOG retracted their guidelines. The American College of you know, like your RCOG - they retracted their guidelines. And they also they refused to take any premenstrual dysphoric disorder um presentations at their conference. </t>
    </r>
    <r>
      <rPr>
        <b/>
        <sz val="11"/>
        <color theme="1"/>
        <rFont val="Cambria"/>
        <family val="1"/>
      </rPr>
      <t>Interviewer:</t>
    </r>
    <r>
      <rPr>
        <sz val="11"/>
        <color theme="1"/>
        <rFont val="Cambria"/>
        <family val="1"/>
      </rPr>
      <t xml:space="preserve"> Oh, right! </t>
    </r>
    <r>
      <rPr>
        <b/>
        <sz val="11"/>
        <color theme="1"/>
        <rFont val="Cambria"/>
        <family val="1"/>
      </rPr>
      <t>Debbie:</t>
    </r>
    <r>
      <rPr>
        <sz val="11"/>
        <color theme="1"/>
        <rFont val="Cambria"/>
        <family val="1"/>
      </rPr>
      <t xml:space="preserve"> Because I've tried to go because I think it's so important to educate gynaecologists, but they are just very anti this. So I think the (.) I think there's a lot of different points of conflict. Who (.) who is willing to administer these Evidence-Based treatments all the way through? Who (.) which specialty is more stigmatizing for sufferers? You know, obviously, gynaecology is less stigmatizing, but that doesn't mean that it's not a brain disorder. Right? So I think there's a lot of (.) I'm a clinical psychologist. I'm actually neither [laughter]. This puts me in a nice position. I mean, I’m in a psychiatry department. But, yeah, I think both need to work together, you know, because I've seen so many cases where there are complex endo[metriosis], you know, co-morbidities with like physical gynaecological stuff. And, you know, then the psychiatrist will be like, "I don't know what to do!" [puts on high pitched voice]. You know, so I mean, you know, and then sometimes on the same hand, gynaecologists trying to do the cycle flattening with the GNRH agonist will have somebody who becomes suicidal or struggles with that process. And then they're like, "argh!, we need support on this". Right? So I would love to have a (.) team that sort of (.) everybody, you know, and we sort of have that, but it's hard to get the gynaecologists to care, over here. So it's weird. It's very cultural. It's very. Yeah. </t>
    </r>
    <r>
      <rPr>
        <b/>
        <sz val="11"/>
        <color theme="1"/>
        <rFont val="Cambria"/>
        <family val="1"/>
      </rPr>
      <t>Interviewer:</t>
    </r>
    <r>
      <rPr>
        <sz val="11"/>
        <color theme="1"/>
        <rFont val="Cambria"/>
        <family val="1"/>
      </rPr>
      <t xml:space="preserve"> It's interesting (.) it's similar even for postnatal depression and for pregnancy, depression or exacerbation of psychoses and things that are of course (.) are biological. And. You know, mental of physical symptoms will happen but then (.) who owns it becomes a different problem. </t>
    </r>
    <r>
      <rPr>
        <b/>
        <sz val="11"/>
        <color theme="1"/>
        <rFont val="Cambria"/>
        <family val="1"/>
      </rPr>
      <t>Debbie:</t>
    </r>
    <r>
      <rPr>
        <sz val="11"/>
        <color theme="1"/>
        <rFont val="Cambria"/>
        <family val="1"/>
      </rPr>
      <t xml:space="preserve"> Yeah. I mean, I would love to live in a world where everybody takes equal ownership and a woman could go anywhere and get good care [laughter]. I don't see any reason why not?</t>
    </r>
  </si>
  <si>
    <t>Stigmatising women</t>
  </si>
  <si>
    <t>Stigmatising all women</t>
  </si>
  <si>
    <t>Cultural differences US/ UK</t>
  </si>
  <si>
    <t>Psychiatry/ gynaecology</t>
  </si>
  <si>
    <t>Mental health stigma, lack of single discipline able to treat all aspects of PMDD</t>
  </si>
  <si>
    <r>
      <t>Celia:</t>
    </r>
    <r>
      <rPr>
        <sz val="11"/>
        <color theme="1"/>
        <rFont val="Cambria"/>
        <family val="1"/>
      </rPr>
      <t xml:space="preserve"> Well, I think initially that there is a thought that there is some cognitive impairment associated with that time period, decision making, er judgment. Um, there was (.) we did some studies on cognitive functioning in the premenstrual phase I think in the 80s and er we were hoping not to find anything. And I honestly don't remember the results. I don't think that we did find very much. I think and then some others did studies as well. And mostly what they found was a little bit of difference in fine motor coordination. So I think that's the main aspect: judgment, whether judgment would be impaired either by the emotions or by the um physiological state. </t>
    </r>
    <r>
      <rPr>
        <b/>
        <sz val="11"/>
        <color theme="1"/>
        <rFont val="Cambria"/>
        <family val="1"/>
      </rPr>
      <t>Interviewer:</t>
    </r>
    <r>
      <rPr>
        <sz val="11"/>
        <color theme="1"/>
        <rFont val="Cambria"/>
        <family val="1"/>
      </rPr>
      <t xml:space="preserve"> So do you mean because (.) because most women have a menstrual cycle? Well, women of a certain age that it could have implications for gender equality (.) like it is not the kind of cause that you (.) </t>
    </r>
    <r>
      <rPr>
        <b/>
        <sz val="11"/>
        <color theme="1"/>
        <rFont val="Cambria"/>
        <family val="1"/>
      </rPr>
      <t>Celia:</t>
    </r>
    <r>
      <rPr>
        <sz val="11"/>
        <color theme="1"/>
        <rFont val="Cambria"/>
        <family val="1"/>
      </rPr>
      <t xml:space="preserve"> Yeah, I mean, for (.) um as I said, aeroplane pilots, surgeons, anyone who has to be very precise has to make judgment, decisions that have implications. Life and death implications. Yeah.</t>
    </r>
  </si>
  <si>
    <t>Stigmatising to all women- cognitive impairment angle</t>
  </si>
  <si>
    <t>Prevents women from doing certain high status jobs</t>
  </si>
  <si>
    <r>
      <t>Sarah</t>
    </r>
    <r>
      <rPr>
        <sz val="11"/>
        <color theme="1"/>
        <rFont val="Cambria"/>
        <family val="1"/>
      </rPr>
      <t>: Well, I think it's like many things to question, for example, it means different things to different people. If you start talking about a major depressive disorder as defined by DSM Five, we're all talking about the same thing. So it does come back to the definition. So, for example, we (.) I did some work with international colleagues to come up with definitions for Premenstrual disorders, because this term 'PMS' was just bandied around in the media and everywhere else and had different meanings for different people. I couldn't compare my research with somebody else's really until you know we started to get the DSM 5 crit (.) you know diagnosis that at least we were talking about the same thing, even if we are only talking about a small subset of people. So yeah I think I think that's a problem with the term 'premenstrual syndrome' as a cause of contention, I think lay terms that are used in various ways by various people. It doesn't (.) doesn't really help, you know, a lot in terms of diagnosis. You are still trying to sort out well do they need a diagnosis?</t>
    </r>
  </si>
  <si>
    <t>Lay/ media perceptions</t>
  </si>
  <si>
    <t>Incomparable research findings</t>
  </si>
  <si>
    <t>PMS as normal or diagnosis</t>
  </si>
  <si>
    <r>
      <t>Thomas:</t>
    </r>
    <r>
      <rPr>
        <sz val="11"/>
        <color theme="1"/>
        <rFont val="Cambria"/>
        <family val="1"/>
      </rPr>
      <t xml:space="preserve"> Well, it's (.) it's because er (.) it's (.) it's a sort of (.) it's [pause] it's a less severe condition. In many cases and in those cases, of course, one should (.) should. Consider it as being (.) a part of life (.) being part of normality. And if (.) if one then is saying that this is a disorder. Of course. I mean, then then you are in trouble because then it will actually cause some confusion. Among the population, confusion in relation to [pause] what is a cond (.) what is a disorder and what is not a disorder? So I would say that the main benefit you could do in this one is to actually define when (.) is actually this cyclical mood changes related to the menstrual cycle (.) to be con(.) is considered as a condition? And when are they actually (.) to be, when should they be considered as normal? </t>
    </r>
    <r>
      <rPr>
        <b/>
        <sz val="11"/>
        <color theme="1"/>
        <rFont val="Cambria"/>
        <family val="1"/>
      </rPr>
      <t>Interviewer:</t>
    </r>
    <r>
      <rPr>
        <sz val="11"/>
        <color theme="1"/>
        <rFont val="Cambria"/>
        <family val="1"/>
      </rPr>
      <t xml:space="preserve"> Yeah. Yeah. </t>
    </r>
    <r>
      <rPr>
        <b/>
        <sz val="11"/>
        <color theme="1"/>
        <rFont val="Cambria"/>
        <family val="1"/>
      </rPr>
      <t>Thomas:</t>
    </r>
    <r>
      <rPr>
        <sz val="11"/>
        <color theme="1"/>
        <rFont val="Cambria"/>
        <family val="1"/>
      </rPr>
      <t xml:space="preserve"> And that is not being clearly pointed out. </t>
    </r>
    <r>
      <rPr>
        <b/>
        <sz val="11"/>
        <color theme="1"/>
        <rFont val="Cambria"/>
        <family val="1"/>
      </rPr>
      <t>Interviewer:</t>
    </r>
    <r>
      <rPr>
        <sz val="11"/>
        <color theme="1"/>
        <rFont val="Cambria"/>
        <family val="1"/>
      </rPr>
      <t xml:space="preserve"> Yeah. </t>
    </r>
    <r>
      <rPr>
        <b/>
        <sz val="11"/>
        <color theme="1"/>
        <rFont val="Cambria"/>
        <family val="1"/>
      </rPr>
      <t>Thomas:</t>
    </r>
    <r>
      <rPr>
        <sz val="11"/>
        <color theme="1"/>
        <rFont val="Cambria"/>
        <family val="1"/>
      </rPr>
      <t xml:space="preserve"> In (.) in the clinic where we have the (.) the saying, at least we say it. And I think we are (.) I am quite (.) I can talk for the most of the doctors that are (.) are treating these patients that if there's this (.) if the symptoms are so bad that the patient actually seeks help for that. Then we consider it worth helping and treating (.) so (.) so that becomes some (.) some kind, of line or a border where you consider it to be something which is needing help. Whether one should call it a disorder or not, it's something else. PMDD a disorder so severe that that (.) that has to be considered as one. But that's three to five percent. And then (.) then the other ones, the PMS it's a question of (.) who should be treated and who should not be treated and then and who should be given advice about [pause] living and (.) and so on. As a doctor. </t>
    </r>
    <r>
      <rPr>
        <b/>
        <sz val="11"/>
        <color theme="1"/>
        <rFont val="Cambria"/>
        <family val="1"/>
      </rPr>
      <t>Interviewer:</t>
    </r>
    <r>
      <rPr>
        <sz val="11"/>
        <color theme="1"/>
        <rFont val="Cambria"/>
        <family val="1"/>
      </rPr>
      <t xml:space="preserve"> Yes. </t>
    </r>
    <r>
      <rPr>
        <b/>
        <sz val="11"/>
        <color theme="1"/>
        <rFont val="Cambria"/>
        <family val="1"/>
      </rPr>
      <t>Thomas:</t>
    </r>
    <r>
      <rPr>
        <sz val="11"/>
        <color theme="1"/>
        <rFont val="Cambria"/>
        <family val="1"/>
      </rPr>
      <t xml:space="preserve"> Or (.) or when one should we consider that. And if you (.) if I say and actually that's the reason why I wanted to talk to you. Because I actually think that is a quite important issue. And also (.) also to be considered where [tut slight frustration] and (.) and I think we should we should define it differently. I think that the word PMS is (.) is too established to be (.) to be taken away. So it's more to add on a prefix like severe PMS and severe PMS. Then perhaps it's (.) it's something that should be (.) given help for (.) and then, of course, one can define it depending on what kind of condition is the basis (.) if there is something else (.) one should have the (.) That's (.) that's my (.) my advice that I (.) I teach my (.) my students or the (.) the doctors in training that the first-line treatment in those conditions is actually to treat the underlying condition. Because if you can't treat the underlying condition. I mean if it's actually goes away, usually the menstrual cycle linked symptoms are all so minute. And they also all usually also goes away, or at least so small that perhaps they don't need treatment [pause] and my (.) my general view is that one should not treat anything that is not needing treatment. Of course [laughter] that sounds like it's obvious, but it's not obvious.</t>
    </r>
  </si>
  <si>
    <t>Medicalisation of menstrual cycle</t>
  </si>
  <si>
    <t>Which treatment options to use</t>
  </si>
  <si>
    <t xml:space="preserve">Largely PME, not PMS per se, </t>
  </si>
  <si>
    <r>
      <t>Susan:</t>
    </r>
    <r>
      <rPr>
        <sz val="11"/>
        <color theme="1"/>
        <rFont val="Cambria"/>
        <family val="1"/>
      </rPr>
      <t xml:space="preserve"> Because it pathologises normal changes that happen for some women across the menstrual cycle because it positions it within a psychiatric discourse and implicitly in many accounts, positions it as a bodily disorder that needs to be treated through (.) by (.) by (.) my (.) by (.) sorry (.) by biomedical practitioners and often through pharmacological means and big pharma have played a huge role in pushing that. And you know, there's really good critical work and I've written about it and [colleague's name] has written about it um, the way that Big Pharma actually started to market SSRIs with PMDD and marketed them through pink packaging and basically telling women with premenstrual change, they needed to go on Prozac, on SSRIs. And so psychiatric diagnoses of premenstrual change I think is a very dangerous road to go down. At the same time, we need to acknowledge that some women do experience very severe distress at that time of the month. And having that diagnosis can help them to get (.) help through therapy or through psychiatry or through pharmacology if it can help them. So I think it's a real double edged sword for women. I think we do need to acknowledge the severe distress that many women do experience and I work with many of those women clinically, and I've interviewed many of them as part of research. And I'm not in any way dismissing their experiences</t>
    </r>
  </si>
  <si>
    <t>Medicalisation of MC</t>
  </si>
  <si>
    <t>Pharmaceutical influence</t>
  </si>
  <si>
    <t>Severe experiences difficult to access help</t>
  </si>
  <si>
    <r>
      <t>Marta:</t>
    </r>
    <r>
      <rPr>
        <sz val="11"/>
        <color theme="1"/>
        <rFont val="Cambria"/>
        <family val="1"/>
      </rPr>
      <t xml:space="preserve"> I don't see much of that. To be honest. I think that er (.) there used to be a professor who (.) who was very critical to the concept of PMDD or PMS, er (.) but I think she probably retired by now because I haven't heard anything from her er (.) in recent years. And I mean, she was claiming that this was something invented by the pharmaceutical industry to sell drugs to women [pause] and I think it's easy to have that kind of opinion when you don't meet the women. So I don't see it [pause] I never meet with psychiatrists who (.) who don't believe in it or think that it's phony or (.) and I certainly don't meet gynaecologists or women or journalists or so (.) very little of controversy. Actually, I would say.</t>
    </r>
  </si>
  <si>
    <t>Yes (but minimised)</t>
  </si>
  <si>
    <t>Medicalising women's experiences</t>
  </si>
  <si>
    <r>
      <t>John</t>
    </r>
    <r>
      <rPr>
        <sz val="11"/>
        <color theme="1"/>
        <rFont val="Cambria"/>
        <family val="1"/>
      </rPr>
      <t xml:space="preserve">: I think there's a general misunderstanding of lots of mental health conditions, and I don't think this is peculiar in that regard (.)  so I treat adults with ADHD as an example. And there's still a debate going on as to whether ADHD really exists. Some people will say the thing about general depression- that doesn't exist and people should just pull their socks up [exhale]. So I don't think it's peculiar to (.) to PMS. </t>
    </r>
    <r>
      <rPr>
        <b/>
        <sz val="11"/>
        <color theme="1"/>
        <rFont val="Cambria"/>
        <family val="1"/>
      </rPr>
      <t>Interviewer:</t>
    </r>
    <r>
      <rPr>
        <sz val="11"/>
        <color theme="1"/>
        <rFont val="Cambria"/>
        <family val="1"/>
      </rPr>
      <t xml:space="preserve"> So really, you're talking about whether this is a real illness or whether it's a kind of (.) er (.) </t>
    </r>
    <r>
      <rPr>
        <b/>
        <sz val="11"/>
        <color theme="1"/>
        <rFont val="Cambria"/>
        <family val="1"/>
      </rPr>
      <t>John:</t>
    </r>
    <r>
      <rPr>
        <sz val="11"/>
        <color theme="1"/>
        <rFont val="Cambria"/>
        <family val="1"/>
      </rPr>
      <t xml:space="preserve"> Well anything that involves the mind. Leads some people to believe that you should be able to control it yourself. As in, it's a (.) organ that is under our control. And if you just think a certain way. Things get better.</t>
    </r>
  </si>
  <si>
    <t>Mental health stigma</t>
  </si>
  <si>
    <t>Moral judgement of sufferers</t>
  </si>
  <si>
    <t>Not specific issue with PMS</t>
  </si>
  <si>
    <r>
      <t>Laura:</t>
    </r>
    <r>
      <rPr>
        <sz val="11"/>
        <color theme="1"/>
        <rFont val="Cambria"/>
        <family val="1"/>
      </rPr>
      <t xml:space="preserve"> I know that there is a concern that it stigmatizes women. And I would just say that (.) most people who I have heard (.) make that claim are not clinicians who treat patients who are suffering. </t>
    </r>
    <r>
      <rPr>
        <b/>
        <sz val="11"/>
        <color theme="1"/>
        <rFont val="Cambria"/>
        <family val="1"/>
      </rPr>
      <t>Interviewer</t>
    </r>
    <r>
      <rPr>
        <sz val="11"/>
        <color theme="1"/>
        <rFont val="Cambria"/>
        <family val="1"/>
      </rPr>
      <t xml:space="preserve">: And what about within medicine? Do you think it's controversial? </t>
    </r>
    <r>
      <rPr>
        <b/>
        <sz val="11"/>
        <color theme="1"/>
        <rFont val="Cambria"/>
        <family val="1"/>
      </rPr>
      <t>Laura:</t>
    </r>
    <r>
      <rPr>
        <sz val="11"/>
        <color theme="1"/>
        <rFont val="Cambria"/>
        <family val="1"/>
      </rPr>
      <t xml:space="preserve"> I think having treatments for it and having it in DSM 5 has actually normalized it. I think there was a history in medicine, to (.) to denigrate people who complained of PMS and say they were just character disordered, or crazy, or whatever.</t>
    </r>
  </si>
  <si>
    <t>Crazy, irrational women but now normalised thanks to PMDD</t>
  </si>
  <si>
    <r>
      <t>Zoe:</t>
    </r>
    <r>
      <rPr>
        <sz val="11"/>
        <color theme="1"/>
        <rFont val="Cambria"/>
        <family val="1"/>
      </rPr>
      <t xml:space="preserve"> Again, it's. It can be controversial for lots of reasons. Personally, I find it a controversial diagnosis because of how it labels and positions women. Um, I do think it is um [pause] an experience (.) women do experience (.) some women can experience premenstrual distress. We don't need to pathologize that in order to (.) to work with women or to assist women or to lead women to their own (.) to their own devices [slight laugh]. You know, experiencing distress is (.) is you know, is something that occurs in this instance it's occurring around premenstrual change (.) it's occurring around the premenstrual period. But distress is (.) is (.) is a part of life. I don't (.) I don't think that's something we need to necessarily pathologize. And then in terms of what the social and the legal and the economic ramifications are of that for women. And I also don't think we need to do it to medicalize it either. I think there's a whole set of medical interventions that come into play once we make something 'a diagnosis'. So I don't think we need to do that for PMS. And um (.) yeah (.) yeah. Have I lost (.) Have I lost your question? I can't remember. </t>
    </r>
    <r>
      <rPr>
        <b/>
        <sz val="11"/>
        <color theme="1"/>
        <rFont val="Cambria"/>
        <family val="1"/>
      </rPr>
      <t>Interviewer:</t>
    </r>
    <r>
      <rPr>
        <sz val="11"/>
        <color theme="1"/>
        <rFont val="Cambria"/>
        <family val="1"/>
      </rPr>
      <t xml:space="preserve"> No. Well it's considered by some to be controversial. So you know what (.) what's your understanding of why it's controversial? </t>
    </r>
    <r>
      <rPr>
        <b/>
        <sz val="11"/>
        <color theme="1"/>
        <rFont val="Cambria"/>
        <family val="1"/>
      </rPr>
      <t>Zoe:</t>
    </r>
    <r>
      <rPr>
        <sz val="11"/>
        <color theme="1"/>
        <rFont val="Cambria"/>
        <family val="1"/>
      </rPr>
      <t xml:space="preserve"> It's also controversial because some (.) some people challenge or contest, whether there are (.) they (.) whether there are those changes? And they can (.) they contest those changes. Some contest them within a culture, some contest them across cultures. So it can (.) So it's a contested condition. If nothing else. So (.) so some people (.) yeah take it from that perspective. I think yes, there are (.) my experience in research would indicate that there are definitely changes. Some women report distress. And but whether we have to actually classify that and position that as a treatable illness or an illness that needs to be treated or untreated is a different matter altogether. </t>
    </r>
    <r>
      <rPr>
        <b/>
        <sz val="11"/>
        <color theme="1"/>
        <rFont val="Cambria"/>
        <family val="1"/>
      </rPr>
      <t>Interviewer:</t>
    </r>
    <r>
      <rPr>
        <sz val="11"/>
        <color theme="1"/>
        <rFont val="Cambria"/>
        <family val="1"/>
      </rPr>
      <t xml:space="preserve"> And again, just to clarify, is that including that small percentage of people with quite significant experiences? </t>
    </r>
    <r>
      <rPr>
        <b/>
        <sz val="11"/>
        <color theme="1"/>
        <rFont val="Cambria"/>
        <family val="1"/>
      </rPr>
      <t>Zoe:</t>
    </r>
    <r>
      <rPr>
        <sz val="11"/>
        <color theme="1"/>
        <rFont val="Cambria"/>
        <family val="1"/>
      </rPr>
      <t xml:space="preserve"> Um, I think (.) going back to a previous answer, I think PMDD is different. I think PMDD is a different set of experiences to just severe PMS. That's not to say that some women who experience severe PMS may not want to do things to manage that interference. But I do think it's actually something very different to PMDD.</t>
    </r>
  </si>
  <si>
    <t>Stigmatises women</t>
  </si>
  <si>
    <t>Medicalises MC</t>
  </si>
  <si>
    <t>It's contested as a medical diagnosis</t>
  </si>
  <si>
    <t>Socially constructed</t>
  </si>
  <si>
    <t>Has real impact on gender equality esp in relation to leadership</t>
  </si>
  <si>
    <r>
      <rPr>
        <b/>
        <sz val="11"/>
        <color theme="1"/>
        <rFont val="Cambria"/>
        <family val="1"/>
      </rPr>
      <t>Geraldine:</t>
    </r>
    <r>
      <rPr>
        <sz val="11"/>
        <color theme="1"/>
        <rFont val="Cambria"/>
        <family val="1"/>
      </rPr>
      <t xml:space="preserve"> Well, of course, there's the question of whether it's a culture bound syndrome. So, you know, a lot has to do with our beliefs about menstruation, our beliefs about women's nature. So that's one element of controversy. Another element, I think, is how it contributes to stereotypes about women. And these can harm women's ability to attain leadership positions in society. For example, when Hillary Clinton was running for US president, in 2008, I Googled just for the fun of it ‘PMS and Hillary Clinton’ and I found thousands of hits and she was, of course, post-menopausal. There was no way she could have been premenstrual or had PMS but you know, this is just the kind of thing that people believe and so it's controversial because it can be a problem for women, who are diagnosed. But if you talk to the women who suffer, you know, and experience symptoms that they believe are related to their cycle, they often feel that they're being somehow punished if it's not recognized. So that's another controversy. You know, getting a diagnosis is helpful to some women, but it's not helpful to others. And, you know, this belief that's become so common that 'all women' have this is harmful to all women because most women have mild to moderate symptoms (.) premenstrually and some women have none. And so it doesn't affect everybody. But yet the assumption is that it does... And then, I should also mention that because we don't know how to treat it, that's part of the controversy. Women have been treated with hormones that have lots of side effects. Women have been treated with hysterectomy, which causes lots of other problems for them. I mean (.) [exhale] right? … Right. Well, I would never tell a woman that nothing is happening to her [exhale]. First of all, how would I know I'm not her right? My interest has been in (.) I'm a social psychologist and not a clinical psychologist. So my interest has been in (.) this stereotype notion that 'all women' have the same experience, that 'all women' go crazy right before their period, which is not true. But that's not to say that no women suffer. Because we've all talked to women who have suffered to various degrees. And so, you know, when I was talking to you before, I said most women have mild to moderate symptoms that they can cope with and manage. But some women have more severe symptoms. Now, you know, it's possible that those women might have experience of trauma early in life that could relate to this. It's possible that they have a form of depression that waxes and wanes and is affected by biochemical changes associated with the menstrual cycle. So they may feel suicidal at certain times of the month, but maybe generally depressed overall. I mean, there's a lot of possibilities. And so treatment really has to be related to individual patients. There's never going to be, as far as I can tell, after studying this from the 1970s. It's never going to be one thing that is going to work for everyone.</t>
    </r>
  </si>
  <si>
    <t>Disbelief, side effects, unknown aetiology, no 'one size fits all' treatment, variation of experiences, and difficulty in differentiating mental health PME</t>
  </si>
  <si>
    <r>
      <t>Chris:</t>
    </r>
    <r>
      <rPr>
        <sz val="11"/>
        <color theme="1"/>
        <rFont val="Cambria"/>
        <family val="1"/>
      </rPr>
      <t xml:space="preserve"> Controversial diagnosis? OK, if we're (.) with General practitioners. It's because they don't understand it. If we're with a gynaecologist, it's because they want to avoid it. Or they specialize in it. So if they (.) if they want to avoid it, they you know, if they're a cancer surgeon in gynaecology, they don't really want to be bothered with PMS so it's (.) and they probably don't understand it that much. So there aren't that many people who understand it very well. And I don't think I understand it that [emphasis] well, but I understand it more than most. And so um (.) it's(.) it's probably more of wanting to avoid the condition rather than saying what was it, what was the actual phrase you used? </t>
    </r>
    <r>
      <rPr>
        <b/>
        <sz val="11"/>
        <color theme="1"/>
        <rFont val="Cambria"/>
        <family val="1"/>
      </rPr>
      <t xml:space="preserve">Interviewer: </t>
    </r>
    <r>
      <rPr>
        <sz val="11"/>
        <color theme="1"/>
        <rFont val="Cambria"/>
        <family val="1"/>
      </rPr>
      <t xml:space="preserve">Why it's a controversial diagnosis? </t>
    </r>
    <r>
      <rPr>
        <b/>
        <sz val="11"/>
        <color theme="1"/>
        <rFont val="Cambria"/>
        <family val="1"/>
      </rPr>
      <t>Chris:</t>
    </r>
    <r>
      <rPr>
        <sz val="11"/>
        <color theme="1"/>
        <rFont val="Cambria"/>
        <family val="1"/>
      </rPr>
      <t xml:space="preserve"> Yes, it's a controversial diagnosis because (.) and one of (.) the other reason is because once you diagnose, it's hard to treat. When you say controversial, you mean does it really exist, type of controversial or? </t>
    </r>
    <r>
      <rPr>
        <b/>
        <sz val="11"/>
        <color theme="1"/>
        <rFont val="Cambria"/>
        <family val="1"/>
      </rPr>
      <t>Interviewer:</t>
    </r>
    <r>
      <rPr>
        <sz val="11"/>
        <color theme="1"/>
        <rFont val="Cambria"/>
        <family val="1"/>
      </rPr>
      <t xml:space="preserve"> It's any type (.) Any type of controversy. So, um a psychiatrist might answer differently to you (.) You know, so this is interesting to me (.) for the way in which you see it (.) </t>
    </r>
    <r>
      <rPr>
        <b/>
        <sz val="11"/>
        <color theme="1"/>
        <rFont val="Cambria"/>
        <family val="1"/>
      </rPr>
      <t>Chris:</t>
    </r>
    <r>
      <rPr>
        <sz val="11"/>
        <color theme="1"/>
        <rFont val="Cambria"/>
        <family val="1"/>
      </rPr>
      <t xml:space="preserve"> Yeah, well, I've had a lot of trouble with psychiatrists! [Smiling tone]  So they (.) they (.) they (.) they want to label it as (.) don't want to label it as ‘hormonal’. They want to label it as (.) what's the word I'm looking for? Errr (.) psychiatric personality disorder, bipolar disorder. And they want to treat it with lithium and things like that. But it's easy, so what we should really do is you get a patient who's got severe problems, it's affecting their lives. Probably (.) you know, if it's complex. Give 'em a GNHR analogue, if they've still got it afterwards, give them to a psychiatrist! You know, that's almost (.) It's slightly cynical there, but it's almost true. Yeah?</t>
    </r>
  </si>
  <si>
    <t>Lack of knowledge</t>
  </si>
  <si>
    <t>Not clinically interesting/ satisfying</t>
  </si>
  <si>
    <t>Hard to treat</t>
  </si>
  <si>
    <t>Clinical definitions split between psychiatry and gynaecology, treatment preferences are different, too.</t>
  </si>
  <si>
    <r>
      <t>Jo:</t>
    </r>
    <r>
      <rPr>
        <sz val="11"/>
        <color theme="1"/>
        <rFont val="Cambria"/>
        <family val="1"/>
      </rPr>
      <t xml:space="preserve"> And I think in some situations it's not properly diagnosed. So that would be very controversial then (.) I think it's really, really important that women have a proper prospective diagnosis. And it is quite an uncomfortable place to be as a clinician when you've got somebody in front of you who's saying "every month, I feel horrific". And you're asking them then to go and record (.) their record (.) their symptoms and bring them back to you. But I think for those women who may be going to have surgery, it's absolutely crucial. I had a patient in very recently who was told by a gynaecologist that she had PMS. She had had no children. She had a hysterectomy both ovaries removed. And then they changed the diagnosis to rapid cycling, was it rapid cycling, bipolar, bipolar disorder? And so, you know, she's well, she's going through a litigation process but had that gynaecologist shown that they had gone through all the steps to make a clear diagnosis. I think there would have been less of a case to answer to. I think it's a big step to take somebody's uterus out, and ovaries, when you haven't got anything to prove your diagnosis. Apart from that, you thought they had PMS. </t>
    </r>
    <r>
      <rPr>
        <b/>
        <sz val="11"/>
        <color theme="1"/>
        <rFont val="Cambria"/>
        <family val="1"/>
      </rPr>
      <t>Interviewer:</t>
    </r>
    <r>
      <rPr>
        <sz val="11"/>
        <color theme="1"/>
        <rFont val="Cambria"/>
        <family val="1"/>
      </rPr>
      <t xml:space="preserve"> Well, that's something I've noticed- a difference between the clinicians, I have spoken to (I'm only speaking to a few people because it's a qualitative thesis). So all the experts are saying "you must do it prospectively". Like "this is very, very important". But when I speak to patients. I can't think of any of them that were actually asked to track their symptoms prospectively. And as somebody, you know, I just run a website, I ask people to do it anyway, just to know what is normal for them to know about their length of cycle, blood flow, everything else. But as you're saying, there are lots of reasons why you might not be asked, sort of practical reasons, but also ignorance of the (.) And I think also wanting to believe women, female patients because there is a history of not believing female patients about these sorts of experiences. You know, you can't trust that it's not a chronic condition that's being worsened. I think that's a very difficult thing to differentiate. </t>
    </r>
    <r>
      <rPr>
        <b/>
        <sz val="11"/>
        <color theme="1"/>
        <rFont val="Cambria"/>
        <family val="1"/>
      </rPr>
      <t>Jo:</t>
    </r>
    <r>
      <rPr>
        <sz val="11"/>
        <color theme="1"/>
        <rFont val="Cambria"/>
        <family val="1"/>
      </rPr>
      <t xml:space="preserve"> I think there is a bit of pressure from patients when they're desperate to just (.) to just take it all out! Now, I'm not a surgeon, so I'm never gonna be in that position. And therefore, you know, if I'm going to refer one and ask somebody else to consider doing that, I would I would definitely want to be able to show them evidence that there was a real problem. But, you know, I tend to use an app because it allows women to send me graphs and it's there in black and white. And it is a good way, I think, of communicating with them. But you can do that on paper as well. It's just easier to email graphs that are generated.</t>
    </r>
  </si>
  <si>
    <t>Misdiagnosis</t>
  </si>
  <si>
    <t xml:space="preserve">Serious harm caused by hysterectomy </t>
  </si>
  <si>
    <t>Pressure from patients for it to be hormonal/ biological issue and to 'remove' it physically</t>
  </si>
  <si>
    <t>People aren't asked to use prospective tracking often enough.</t>
  </si>
  <si>
    <r>
      <t xml:space="preserve">Ria: </t>
    </r>
    <r>
      <rPr>
        <sz val="11"/>
        <color theme="1"/>
        <rFont val="Cambria"/>
        <family val="1"/>
      </rPr>
      <t>I didn't (.) I don't spend a ton of time on the deep interweb of medical jargon, so maybe people who are like more versed and aware and sort of staying on top of that might? However, I am you know, I have my critique of the DSM and psychiatry and diagnose (.) psychiatric diagnoses as a whole. I think they're very beneficial for certain people to just have that moment where you're like, "that's what's going on!" and have that affirmation and then find medicines that help support them, balance that or recover from it or whatever they're individually defined goals are with it? So to answer your question, I understand that it's a controversial topic in popular culture and also in the sense that women's reproductive health and not even just reproduction, because that's not the only thing the menstrual cycle is for. Just women's health in general [laugh] is a controversial topic in medicine because of the ways that, you know, the (.) Not just women, but all menstruators have been excluded from a lot of clinical research for basically since time immemorial, since research started. Now, obviously, that's changing, but it's still like a lot of research is based on prior research. And so in that sense, I do think that because there's (.) a lot of people are starting to talk about it out loud now and see the importance of honouring femininity and the menstrual cycle in the world, that because there's more talk about it, there's necessarily then, as all humans do, going to be people who are critiquing it and thinking that it's controversial and all of that.</t>
    </r>
  </si>
  <si>
    <t>Yes (more generally women's health)</t>
  </si>
  <si>
    <t>Women excluded from clinical research</t>
  </si>
  <si>
    <r>
      <t>Alice:</t>
    </r>
    <r>
      <rPr>
        <sz val="11"/>
        <color theme="1"/>
        <rFont val="Cambria"/>
        <family val="1"/>
      </rPr>
      <t xml:space="preserve"> Do you mean that what you're saying is health professionals don't know if it should be a diagnosis or there’s some discrepancy… or? </t>
    </r>
    <r>
      <rPr>
        <b/>
        <sz val="11"/>
        <color theme="1"/>
        <rFont val="Cambria"/>
        <family val="1"/>
      </rPr>
      <t>Interviewer:</t>
    </r>
    <r>
      <rPr>
        <sz val="11"/>
        <color theme="1"/>
        <rFont val="Cambria"/>
        <family val="1"/>
      </rPr>
      <t xml:space="preserve"> Yeah, I mean any kind of argument (.). I mean, one of my sort of examples is that someone once told me that my period pain was all in my head (.) and I had to explain that all pain, when we really get down to it, is processed by the brain (.) but that doesn’t mean it is imagined, or not real in any way! </t>
    </r>
    <r>
      <rPr>
        <b/>
        <sz val="11"/>
        <color theme="1"/>
        <rFont val="Cambria"/>
        <family val="1"/>
      </rPr>
      <t>Alice:</t>
    </r>
    <r>
      <rPr>
        <sz val="11"/>
        <color theme="1"/>
        <rFont val="Cambria"/>
        <family val="1"/>
      </rPr>
      <t xml:space="preserve"> So as a health professional, I think pain is something that is a continuingly (.) it's constantly being investigated and researched. But I think the context of that is really important. So, you know, somebody might have their leg chopped off and get phantom limb pain. And we know that that is the processing and mapping of the brain that doesn't go anywhere (.). So. whilst there's no physical leg there, I'm sure that the pain is horrendous, you know. And who are we to anyway, to judge if somebody is experiencing through their experience and their physical (.) erm, feelings (.) pain? No one can say to us that that doesn't exist. I think we don't really understand how that works yet. And I don't think we can categorize pain. Full stop. I think it has to be context specific. Based on that person's experience and what's happened to them in their life. And I think there is some crossover in my own experience of treating people between that journey and their mental health. First, it’s their physical health (.)</t>
    </r>
    <r>
      <rPr>
        <sz val="11"/>
        <color rgb="FF777777"/>
        <rFont val="Cambria"/>
        <family val="1"/>
      </rPr>
      <t xml:space="preserve"> </t>
    </r>
    <r>
      <rPr>
        <sz val="11"/>
        <color theme="1"/>
        <rFont val="Cambria"/>
        <family val="1"/>
      </rPr>
      <t>I mean (.) personally, the pain I experience (.) you know, if someone said to me it doesn't exist. I would say, well, when I'm having one of those horrendous experiences, just come and see what it's like, I guess (.)</t>
    </r>
    <r>
      <rPr>
        <sz val="11"/>
        <color rgb="FF777777"/>
        <rFont val="Cambria"/>
        <family val="1"/>
      </rPr>
      <t xml:space="preserve"> </t>
    </r>
    <r>
      <rPr>
        <sz val="11"/>
        <color theme="1"/>
        <rFont val="Cambria"/>
        <family val="1"/>
      </rPr>
      <t>I think the physical associations of that pain that occurs to me (.) so, you know, the vomiting isn't painful and diarrhoea isn’t painful, but that for me is the consequence of the pain I'm experiencing. If somebody said that I was making that up and causing that myself (.)</t>
    </r>
    <r>
      <rPr>
        <sz val="11"/>
        <color rgb="FF777777"/>
        <rFont val="Cambria"/>
        <family val="1"/>
      </rPr>
      <t xml:space="preserve"> </t>
    </r>
    <r>
      <rPr>
        <sz val="11"/>
        <color theme="1"/>
        <rFont val="Cambria"/>
        <family val="1"/>
      </rPr>
      <t xml:space="preserve">I think that would really upset me. Erm, but I'm sure that somebody might say it [laugh]. </t>
    </r>
    <r>
      <rPr>
        <b/>
        <sz val="11"/>
        <color theme="1"/>
        <rFont val="Cambria"/>
        <family val="1"/>
      </rPr>
      <t>Interviewer:</t>
    </r>
    <r>
      <rPr>
        <sz val="11"/>
        <color theme="1"/>
        <rFont val="Cambria"/>
        <family val="1"/>
      </rPr>
      <t xml:space="preserve"> I think I mean, we've kind of covered this as well. But you're saying that you wouldn't ever describe yourself as having ‘PMS’ and that there is a reason for that (.) </t>
    </r>
    <r>
      <rPr>
        <b/>
        <sz val="11"/>
        <color theme="1"/>
        <rFont val="Cambria"/>
        <family val="1"/>
      </rPr>
      <t>Alice:</t>
    </r>
    <r>
      <rPr>
        <sz val="11"/>
        <color theme="1"/>
        <rFont val="Cambria"/>
        <family val="1"/>
      </rPr>
      <t xml:space="preserve"> Yeah. </t>
    </r>
    <r>
      <rPr>
        <b/>
        <sz val="11"/>
        <color theme="1"/>
        <rFont val="Cambria"/>
        <family val="1"/>
      </rPr>
      <t>Interviewer:</t>
    </r>
    <r>
      <rPr>
        <sz val="11"/>
        <color theme="1"/>
        <rFont val="Cambria"/>
        <family val="1"/>
      </rPr>
      <t xml:space="preserve">  (.) that it's got this connotation. So that's kind of what I'm asking you about (.) how (.) </t>
    </r>
    <r>
      <rPr>
        <b/>
        <sz val="11"/>
        <color theme="1"/>
        <rFont val="Cambria"/>
        <family val="1"/>
      </rPr>
      <t>Alice:</t>
    </r>
    <r>
      <rPr>
        <sz val="11"/>
        <color theme="1"/>
        <rFont val="Cambria"/>
        <family val="1"/>
      </rPr>
      <t xml:space="preserve"> [interrupts] I think (.) I think it's dependent on who treats you. And that's been my experience (.) well, two things (.) which is that on one side, I think women, who experience periods and period symptoms. I think that on the one side, women would (.) would appreciate it if healthcare practice and research, or if more research was done, first of all, but if there was a better understanding of what pre-period or period, or post-period presentations are just full stop and that there’s variability amongst women. And I haven't even touched on the fact that there’s probably variability amongst different ethnic women (.). So I think that that's an area of health and medicine that hasn't really been explored yet sufficiently to develop and create understanding of, you know, of even just terminology, because I think you have used the word, ‘diagnosis’ and stuff like that, to me, ‘diagnosis’ is again associated with something that's wrong with you. Having periods are normal, you know, and there's nothing wrong with you and you will have a straight line where you're lucky that you just have a simple bleed and you get back to normal life in its last three days and that's every 28 days that you tick the box at complete regularity. Great. Brilliant. Now, I wish I was that woman, but we know that they can happen between 20 and 21 days and 32 days. So you might be a woman that has them every two or three weeks. You might be a woman that has them every four or five or six weeks. If on that scale you (.) you may present slightly differently whether you've got pre-morbidities like they say or preconditions or a previous journey or previous complication. All (.) you're just having a period, you know, and you will be placed slightly differently. I am one of three sisters. My experience is different from the other two sisters. Why am I any different? I don't know. So it is not about (.) I think it's about a real gap and lack of insight into that process. For women (.) and again, I would say that that happens for the menopause as well. I think there's more research has been done on the menopause, but I think they’re massively connected. And I wouldn't be surprised that if you've experienced having periods in a certain way that you then experience having a menopause in a certain way. Who knows? I mean, they may be completely different. But the (.) but the research also comes from money. And we know that when you hit menopause there’s the HRT drug, which drives research, which creates money, which drives the economy. So why wouldn't we research that? There isn't any money for [research into] women having periods apart from contraception and the pill so that our lives are researched on that- one solution is to go on the pill because it apparently can ease symptoms better – I in the past did not believe in that because you then induce even more drugs into your system. So I think it's like it's the words that we use and the language that we use to describe the releasing of the egg and what happens to a woman's body during that time. And it's, uh, it's still a very male dominated field. In medicine, I think I think that's changing. And I think the (.) that the (.) emphasis and the time that is required to (.). It is ironic (.) ‘cos we've been going through this for thousands of years, you know [laugh]? But I don't think it's seen as a priority area of health. Actually, you could suggest that it is because I think some associated symptoms that some people experience to the extreme, which does cost the healthcare system huge amounts of money. And actually, if they if they did research this more, they might find that if they got this understanding better (.).</t>
    </r>
    <r>
      <rPr>
        <sz val="11"/>
        <color rgb="FF777777"/>
        <rFont val="Cambria"/>
        <family val="1"/>
      </rPr>
      <t xml:space="preserve"> </t>
    </r>
    <r>
      <rPr>
        <sz val="11"/>
        <color theme="1"/>
        <rFont val="Cambria"/>
        <family val="1"/>
      </rPr>
      <t xml:space="preserve">So I don't mean like diagnosis because it's not a diagnosis, just a process, a physical process. If they understood that better. Other associated things that do happen to some women may mean that they (.) they don't go down that line of healthcare. Say, for example, like complex pain or mental health or whatever it might be. And actually those associations are dealt with in the forefront to give women better, more understanding and self-management and empowerment to take care of themselves better down the line. I hope I answered that question? </t>
    </r>
    <r>
      <rPr>
        <b/>
        <sz val="11"/>
        <color theme="1"/>
        <rFont val="Cambria"/>
        <family val="1"/>
      </rPr>
      <t>Interviewer:</t>
    </r>
    <r>
      <rPr>
        <sz val="11"/>
        <color theme="1"/>
        <rFont val="Cambria"/>
        <family val="1"/>
      </rPr>
      <t xml:space="preserve"> Yeah, that was very good. Yeah, It was about (.) well, it's kind of what you hope needs to happen. You know, what could be helpful rather than what is kind of lacking at the moment. </t>
    </r>
    <r>
      <rPr>
        <b/>
        <sz val="11"/>
        <color theme="1"/>
        <rFont val="Cambria"/>
        <family val="1"/>
      </rPr>
      <t>Alice:</t>
    </r>
    <r>
      <rPr>
        <sz val="11"/>
        <color theme="1"/>
        <rFont val="Cambria"/>
        <family val="1"/>
      </rPr>
      <t xml:space="preserve"> The one thing that I would say is, you know, I'm a health professional myself. But I do not think we have (.) health care (.) full stop in the UK which is open to me as a woman going to see my GP, which is where everything starts (.). To be able to say ‘this is what happens. What can you do?’ because having done that (.) twice or three times my experience has been it's a shut door (.) and actually the only and I don't want a diagnosis, ah, I mean, maybe I do have endometriosis, but, you know, I don't think I do because I (.) I've looked that up. I just think that (.) maybe the fact that we even go to the doctor to say what's wrong with me tells you a lot about how society views periods.</t>
    </r>
  </si>
  <si>
    <t>Lack of research</t>
  </si>
  <si>
    <t>Normal MC unknown- to patients and GPs</t>
  </si>
  <si>
    <t>P29- Have you ever met someone who didn't believe you were experiencing these symptoms? Are you aware of PMS being a controversial diagnosis?</t>
  </si>
  <si>
    <r>
      <t>Beth:</t>
    </r>
    <r>
      <rPr>
        <sz val="11"/>
        <color theme="1"/>
        <rFont val="Cambria"/>
        <family val="1"/>
      </rPr>
      <t xml:space="preserve"> No, but then that's probably because I would only tend to discuss these symptoms with other women who would (.) have awareness of PMS (.) anyway [laugh]. I don't think it's [pause] I don't think I'd bother having a conversation about PMS symptoms with people in general, I can't think of a situation in which that's happened anyway, in which I've been dismissed as not having PMS. No. I don't know whether it's due to a self (.) self-selecting (.) group of people I talk to, are people I know are going to be sympathetic to it. </t>
    </r>
    <r>
      <rPr>
        <b/>
        <sz val="11"/>
        <color theme="1"/>
        <rFont val="Cambria"/>
        <family val="1"/>
      </rPr>
      <t>Interviewer:</t>
    </r>
    <r>
      <rPr>
        <sz val="11"/>
        <color theme="1"/>
        <rFont val="Cambria"/>
        <family val="1"/>
      </rPr>
      <t xml:space="preserve"> So it (.) kind of related to that (.) are you aware or have you been made aware at any point that PMS is some sort of controversial diagnosis? </t>
    </r>
    <r>
      <rPr>
        <b/>
        <sz val="11"/>
        <color theme="1"/>
        <rFont val="Cambria"/>
        <family val="1"/>
      </rPr>
      <t>Beth:</t>
    </r>
    <r>
      <rPr>
        <sz val="11"/>
        <color theme="1"/>
        <rFont val="Cambria"/>
        <family val="1"/>
      </rPr>
      <t xml:space="preserve"> [Very long pause] No, I don't (.) I don't think so. I mean, it's not (.) I'm thinking about conversations with other medical professionals. I don't think it's really discussed much at all among medical professionals, as a diagnosis. And (.) I mean, I can imagine that some women might feel dismissed if they were told they had PMS as being told they had something insignificant or that couldn't be treated. But that's just me theorizing. Really, I haven't been in a situation where I've been told it's a controversial diagnosis. No.</t>
    </r>
  </si>
  <si>
    <t>Taboo- not discussed openly</t>
  </si>
  <si>
    <t>PMS as insignificant</t>
  </si>
  <si>
    <t>PMS as untreatable</t>
  </si>
  <si>
    <r>
      <t>Dani:</t>
    </r>
    <r>
      <rPr>
        <sz val="11"/>
        <color theme="1"/>
        <rFont val="Cambria"/>
        <family val="1"/>
      </rPr>
      <t xml:space="preserve"> Erm (.) Have I? Good question [pause] I don't think so [pause] I'm sure I've met people who don't understand what the pain feels like because it's not just like having the stomach ache, it's like (.) it's almost like you can feel your womb working. Sometimes I think people don't quite understand, that if they don't have it. </t>
    </r>
    <r>
      <rPr>
        <b/>
        <sz val="11"/>
        <color theme="1"/>
        <rFont val="Cambria"/>
        <family val="1"/>
      </rPr>
      <t>Interviewer:</t>
    </r>
    <r>
      <rPr>
        <sz val="11"/>
        <color theme="1"/>
        <rFont val="Cambria"/>
        <family val="1"/>
      </rPr>
      <t xml:space="preserve"> Yeah. Are you aware that PMS is considered a controversial diagnosis by some people? </t>
    </r>
    <r>
      <rPr>
        <b/>
        <sz val="11"/>
        <color theme="1"/>
        <rFont val="Cambria"/>
        <family val="1"/>
      </rPr>
      <t>Dani:</t>
    </r>
    <r>
      <rPr>
        <sz val="11"/>
        <color theme="1"/>
        <rFont val="Cambria"/>
        <family val="1"/>
      </rPr>
      <t xml:space="preserve"> I don't know if I knew that, but it doesn't surprise me. </t>
    </r>
    <r>
      <rPr>
        <b/>
        <sz val="11"/>
        <color theme="1"/>
        <rFont val="Cambria"/>
        <family val="1"/>
      </rPr>
      <t>Interviewer:</t>
    </r>
    <r>
      <rPr>
        <sz val="11"/>
        <color theme="1"/>
        <rFont val="Cambria"/>
        <family val="1"/>
      </rPr>
      <t xml:space="preserve"> Why would you think it might be controversial? Again, I'm not testing you [laughter] </t>
    </r>
    <r>
      <rPr>
        <b/>
        <sz val="11"/>
        <color theme="1"/>
        <rFont val="Cambria"/>
        <family val="1"/>
      </rPr>
      <t>Dani:</t>
    </r>
    <r>
      <rPr>
        <sz val="11"/>
        <color theme="1"/>
        <rFont val="Cambria"/>
        <family val="1"/>
      </rPr>
      <t xml:space="preserve"> Well, I think because it's so variable. It probably is the kind of thing that maybe like the scientists don't like because it's not like (.) but, you know, it's (.) it's harder to test as well, probably. But yeah, because it can be so variable and it can change from month to month. I guess it could be to do with other things as well. But yeah, I'm not (.) I'm not surprised that it's considered that. But it doesn't make any less real.</t>
    </r>
  </si>
  <si>
    <t>Difficult to conduct research</t>
  </si>
  <si>
    <t>No test</t>
  </si>
  <si>
    <t>Possible disbelief.</t>
  </si>
  <si>
    <r>
      <t>Emma:</t>
    </r>
    <r>
      <rPr>
        <sz val="11"/>
        <color theme="1"/>
        <rFont val="Cambria"/>
        <family val="1"/>
      </rPr>
      <t xml:space="preserve"> Yes. So when I think back to when I was at school, I played a lot of netball. And did dance classes and things like that. I remember one of my friend's moms. I couldn't play in a netball match or go to practice or something like that. And I remember she was just incredibly dismissive about it and was like, oh, it's just (.) just a bit of cramp. You can you can get over it or something like that. And. I guess that that's stuck with me because I remember it, so it must've hurt at the time. Yeah. And then. More recently, in fact, very recently, I was at an event and had a discussion with someone after talking about PMDD and had presented (.) erm, some (.) some brain scans to show the difference between PMS patients (.) and (.) er women in the general population and I had a discussion with this person who (.) who [pause] was questioning whether or not we have been socialized into believing that PMS is a (.) is a cult (.) is a socially constructed thing, and it's not a biological thing. And that was really difficult to hear. Yeah. So, yeah, I've come across people who don't believe in it or don't believe it's a thing and don't understand how it can affect people. </t>
    </r>
    <r>
      <rPr>
        <b/>
        <sz val="11"/>
        <color theme="1"/>
        <rFont val="Cambria"/>
        <family val="1"/>
      </rPr>
      <t>Interviewer:</t>
    </r>
    <r>
      <rPr>
        <sz val="11"/>
        <color theme="1"/>
        <rFont val="Cambria"/>
        <family val="1"/>
      </rPr>
      <t xml:space="preserve"> So linked to that. Are you aware of PMS being a controversial diagnosis? </t>
    </r>
    <r>
      <rPr>
        <b/>
        <sz val="11"/>
        <color theme="1"/>
        <rFont val="Cambria"/>
        <family val="1"/>
      </rPr>
      <t>Emma:</t>
    </r>
    <r>
      <rPr>
        <sz val="11"/>
        <color theme="1"/>
        <rFont val="Cambria"/>
        <family val="1"/>
      </rPr>
      <t xml:space="preserve"> In what sense? If it's okay to ask? </t>
    </r>
    <r>
      <rPr>
        <b/>
        <sz val="11"/>
        <color theme="1"/>
        <rFont val="Cambria"/>
        <family val="1"/>
      </rPr>
      <t>Interviewer:</t>
    </r>
    <r>
      <rPr>
        <sz val="11"/>
        <color theme="1"/>
        <rFont val="Cambria"/>
        <family val="1"/>
      </rPr>
      <t xml:space="preserve"> It can be in any sense a little bit like you're just saying that that person thought that it's a social construct only, that there's no biological basis to PMS (.) </t>
    </r>
    <r>
      <rPr>
        <b/>
        <sz val="11"/>
        <color theme="1"/>
        <rFont val="Cambria"/>
        <family val="1"/>
      </rPr>
      <t>Emma:</t>
    </r>
    <r>
      <rPr>
        <sz val="11"/>
        <color theme="1"/>
        <rFont val="Cambria"/>
        <family val="1"/>
      </rPr>
      <t xml:space="preserve"> Um, I think so. The same person was also [long pause] concerned about (.) about portraying women to be weaker because of the menstrual cycle. Talking about PMS in that capacity, she thought that somehow we were almost (.) I was almost victimizing women. And so I think it can be controversial from (.) from that perspective [pause] and I don't think it's (.) necessarily seen as a [pause] as a medical diagnosis [pause] either (.) so I think that aspect of it is controversial, and maybe that's why there are so many people who go for years un (.) undiagnosed livin' with PMDD. </t>
    </r>
    <r>
      <rPr>
        <b/>
        <sz val="11"/>
        <color theme="1"/>
        <rFont val="Cambria"/>
        <family val="1"/>
      </rPr>
      <t>Interviewer:</t>
    </r>
    <r>
      <rPr>
        <sz val="11"/>
        <color theme="1"/>
        <rFont val="Cambria"/>
        <family val="1"/>
      </rPr>
      <t xml:space="preserve"> Do you mean that it's seen as like PMS is just a natural (.) </t>
    </r>
    <r>
      <rPr>
        <b/>
        <sz val="11"/>
        <color theme="1"/>
        <rFont val="Cambria"/>
        <family val="1"/>
      </rPr>
      <t>Emma:</t>
    </r>
    <r>
      <rPr>
        <sz val="11"/>
        <color theme="1"/>
        <rFont val="Cambria"/>
        <family val="1"/>
      </rPr>
      <t xml:space="preserve"> Yeah (.) </t>
    </r>
    <r>
      <rPr>
        <b/>
        <sz val="11"/>
        <color theme="1"/>
        <rFont val="Cambria"/>
        <family val="1"/>
      </rPr>
      <t>Interviewer:</t>
    </r>
    <r>
      <rPr>
        <sz val="11"/>
        <color theme="1"/>
        <rFont val="Cambria"/>
        <family val="1"/>
      </rPr>
      <t xml:space="preserve"> Part of the menstrual cycle (.) so that it can't be severe enough to actually count (.) Is that what you mean? </t>
    </r>
    <r>
      <rPr>
        <b/>
        <sz val="11"/>
        <color theme="1"/>
        <rFont val="Cambria"/>
        <family val="1"/>
      </rPr>
      <t>Emma:</t>
    </r>
    <r>
      <rPr>
        <sz val="11"/>
        <color theme="1"/>
        <rFont val="Cambria"/>
        <family val="1"/>
      </rPr>
      <t xml:space="preserve"> Yeah, that's exactly what I'm getting at (.) and [pause] this goes back to yes, with the majority of people. It is (.) it is a normal thing and it doesn't have much of an impact and it goes unnoticed. But for others, it (.) it really does have an impact and it (.) [audible tapping of fingers on table] it is disabling in some cases and (.) we don't (.) we don't often consider it through that lens.</t>
    </r>
  </si>
  <si>
    <t>Personal disbelief?</t>
  </si>
  <si>
    <t>Poor healthcare responses to women's health</t>
  </si>
  <si>
    <t>Variation in experiences</t>
  </si>
  <si>
    <t>Disbelief- PMS as social construct</t>
  </si>
  <si>
    <t>Not seen as a medical diagnosis</t>
  </si>
  <si>
    <t>Don't pay attention to severe experiences</t>
  </si>
  <si>
    <r>
      <t>Interviewer:</t>
    </r>
    <r>
      <rPr>
        <sz val="11"/>
        <color theme="1"/>
        <rFont val="Cambria"/>
        <family val="1"/>
      </rPr>
      <t xml:space="preserve"> Um (.) we've touched on this a little bit. Have you ever met someone who didn't believe you were really experiencing these symptoms? </t>
    </r>
    <r>
      <rPr>
        <b/>
        <sz val="11"/>
        <color theme="1"/>
        <rFont val="Cambria"/>
        <family val="1"/>
      </rPr>
      <t>Gemma:</t>
    </r>
    <r>
      <rPr>
        <sz val="11"/>
        <color theme="1"/>
        <rFont val="Cambria"/>
        <family val="1"/>
      </rPr>
      <t xml:space="preserve"> Yeah. Doctors. </t>
    </r>
    <r>
      <rPr>
        <b/>
        <sz val="11"/>
        <color theme="1"/>
        <rFont val="Cambria"/>
        <family val="1"/>
      </rPr>
      <t>Faith:</t>
    </r>
    <r>
      <rPr>
        <sz val="11"/>
        <color theme="1"/>
        <rFont val="Cambria"/>
        <family val="1"/>
      </rPr>
      <t xml:space="preserve"> [Nervous laugh] Yeah, so um yeah. Doctors and also working with men [laughter] </t>
    </r>
    <r>
      <rPr>
        <b/>
        <sz val="11"/>
        <color theme="1"/>
        <rFont val="Cambria"/>
        <family val="1"/>
      </rPr>
      <t>Gemma:</t>
    </r>
    <r>
      <rPr>
        <sz val="11"/>
        <color theme="1"/>
        <rFont val="Cambria"/>
        <family val="1"/>
      </rPr>
      <t xml:space="preserve"> Yeah </t>
    </r>
    <r>
      <rPr>
        <b/>
        <sz val="11"/>
        <color theme="1"/>
        <rFont val="Cambria"/>
        <family val="1"/>
      </rPr>
      <t>Faith:</t>
    </r>
    <r>
      <rPr>
        <sz val="11"/>
        <color theme="1"/>
        <rFont val="Cambria"/>
        <family val="1"/>
      </rPr>
      <t xml:space="preserve"> So there's been times where I've been in like (.) let's say for example at [employer]. I would have to go in with a hot water bottle, and I'd literally just sit there and be like "I'm dying" and it would be the whole sort of "imagine if men said that!" and just that whole "girls, or all you women exaggerate. It's just a belly ache". But that's understandable because again, they haven't really been exposed to like the realities of having like a period (.)[Laugh]. </t>
    </r>
    <r>
      <rPr>
        <b/>
        <sz val="11"/>
        <color theme="1"/>
        <rFont val="Cambria"/>
        <family val="1"/>
      </rPr>
      <t>Gemma:</t>
    </r>
    <r>
      <rPr>
        <sz val="11"/>
        <color theme="1"/>
        <rFont val="Cambria"/>
        <family val="1"/>
      </rPr>
      <t xml:space="preserve"> But is it understandable? [Laugh]. </t>
    </r>
    <r>
      <rPr>
        <b/>
        <sz val="11"/>
        <color theme="1"/>
        <rFont val="Cambria"/>
        <family val="1"/>
      </rPr>
      <t>Interviewer:</t>
    </r>
    <r>
      <rPr>
        <sz val="11"/>
        <color theme="1"/>
        <rFont val="Cambria"/>
        <family val="1"/>
      </rPr>
      <t xml:space="preserve"> Yeah, I dunno. I mean if a male colleague needed a hot water bottle, I wouldn't put him down. </t>
    </r>
    <r>
      <rPr>
        <b/>
        <sz val="11"/>
        <color theme="1"/>
        <rFont val="Cambria"/>
        <family val="1"/>
      </rPr>
      <t>Gemma:</t>
    </r>
    <r>
      <rPr>
        <sz val="11"/>
        <color theme="1"/>
        <rFont val="Cambria"/>
        <family val="1"/>
      </rPr>
      <t xml:space="preserve"> Yeah. </t>
    </r>
    <r>
      <rPr>
        <b/>
        <sz val="11"/>
        <color theme="1"/>
        <rFont val="Cambria"/>
        <family val="1"/>
      </rPr>
      <t>Faith:</t>
    </r>
    <r>
      <rPr>
        <sz val="11"/>
        <color theme="1"/>
        <rFont val="Cambria"/>
        <family val="1"/>
      </rPr>
      <t xml:space="preserve"> Yeah. And doctors just not (.) and the extent, too (.) </t>
    </r>
    <r>
      <rPr>
        <b/>
        <sz val="11"/>
        <color theme="1"/>
        <rFont val="Cambria"/>
        <family val="1"/>
      </rPr>
      <t>Gemma:</t>
    </r>
    <r>
      <rPr>
        <sz val="11"/>
        <color theme="1"/>
        <rFont val="Cambria"/>
        <family val="1"/>
      </rPr>
      <t xml:space="preserve"> Yeah. I think just me. Doctors, definitely doctors. </t>
    </r>
    <r>
      <rPr>
        <b/>
        <sz val="11"/>
        <color theme="1"/>
        <rFont val="Cambria"/>
        <family val="1"/>
      </rPr>
      <t>Faith:</t>
    </r>
    <r>
      <rPr>
        <sz val="11"/>
        <color theme="1"/>
        <rFont val="Cambria"/>
        <family val="1"/>
      </rPr>
      <t xml:space="preserve"> And the school. </t>
    </r>
    <r>
      <rPr>
        <b/>
        <sz val="11"/>
        <color theme="1"/>
        <rFont val="Cambria"/>
        <family val="1"/>
      </rPr>
      <t>Gemma:</t>
    </r>
    <r>
      <rPr>
        <sz val="11"/>
        <color theme="1"/>
        <rFont val="Cambria"/>
        <family val="1"/>
      </rPr>
      <t xml:space="preserve"> Yeah, schools in general. Yeah, they don't get it. </t>
    </r>
    <r>
      <rPr>
        <b/>
        <sz val="11"/>
        <color theme="1"/>
        <rFont val="Cambria"/>
        <family val="1"/>
      </rPr>
      <t>Interviewer:</t>
    </r>
    <r>
      <rPr>
        <sz val="11"/>
        <color theme="1"/>
        <rFont val="Cambria"/>
        <family val="1"/>
      </rPr>
      <t xml:space="preserve"> Are you aware of PMS being a controversial kind of diagnosis? </t>
    </r>
    <r>
      <rPr>
        <b/>
        <sz val="11"/>
        <color theme="1"/>
        <rFont val="Cambria"/>
        <family val="1"/>
      </rPr>
      <t>Faith:</t>
    </r>
    <r>
      <rPr>
        <sz val="11"/>
        <color theme="1"/>
        <rFont val="Cambria"/>
        <family val="1"/>
      </rPr>
      <t xml:space="preserve"> No! I thought it was just something that everyone knew about (.) I guess [whispered]? </t>
    </r>
    <r>
      <rPr>
        <b/>
        <sz val="11"/>
        <color theme="1"/>
        <rFont val="Cambria"/>
        <family val="1"/>
      </rPr>
      <t>Gemma:</t>
    </r>
    <r>
      <rPr>
        <sz val="11"/>
        <color theme="1"/>
        <rFont val="Cambria"/>
        <family val="1"/>
      </rPr>
      <t xml:space="preserve"> In what (.) in what context? Like, if you was to say, I'm not going to work because I'm experiencing PMS? </t>
    </r>
    <r>
      <rPr>
        <b/>
        <sz val="11"/>
        <color theme="1"/>
        <rFont val="Cambria"/>
        <family val="1"/>
      </rPr>
      <t>Interviewer:</t>
    </r>
    <r>
      <rPr>
        <sz val="11"/>
        <color theme="1"/>
        <rFont val="Cambria"/>
        <family val="1"/>
      </rPr>
      <t xml:space="preserve"> Well, some people think that because the menstrual cycle is a natural and a healthy thing for people with female reproductive bodies to have, that, it's not like an illness. That it is just that some people get more severe experiences. So that's one controversy. Is like should it really be a medical (.) thing with medical treatments or not so much medical, but should it be this kind of idea that all women kind of get emotional, whatever, if it doesn't affect everybody in the same way? </t>
    </r>
    <r>
      <rPr>
        <b/>
        <sz val="11"/>
        <color theme="1"/>
        <rFont val="Cambria"/>
        <family val="1"/>
      </rPr>
      <t>Faith:</t>
    </r>
    <r>
      <rPr>
        <sz val="11"/>
        <color theme="1"/>
        <rFont val="Cambria"/>
        <family val="1"/>
      </rPr>
      <t xml:space="preserve"> You know, that's interesting. I never thought of it as an illness (.) </t>
    </r>
    <r>
      <rPr>
        <b/>
        <sz val="11"/>
        <color theme="1"/>
        <rFont val="Cambria"/>
        <family val="1"/>
      </rPr>
      <t>Gemma:</t>
    </r>
    <r>
      <rPr>
        <sz val="11"/>
        <color theme="1"/>
        <rFont val="Cambria"/>
        <family val="1"/>
      </rPr>
      <t xml:space="preserve"> Yeah neither have I, ever! </t>
    </r>
    <r>
      <rPr>
        <b/>
        <sz val="11"/>
        <color theme="1"/>
        <rFont val="Cambria"/>
        <family val="1"/>
      </rPr>
      <t>Faith:</t>
    </r>
    <r>
      <rPr>
        <sz val="11"/>
        <color theme="1"/>
        <rFont val="Cambria"/>
        <family val="1"/>
      </rPr>
      <t xml:space="preserve"> I think I thought of it as an experience. </t>
    </r>
    <r>
      <rPr>
        <b/>
        <sz val="11"/>
        <color theme="1"/>
        <rFont val="Cambria"/>
        <family val="1"/>
      </rPr>
      <t>Gemma:</t>
    </r>
    <r>
      <rPr>
        <sz val="11"/>
        <color theme="1"/>
        <rFont val="Cambria"/>
        <family val="1"/>
      </rPr>
      <t xml:space="preserve"> Yeah </t>
    </r>
    <r>
      <rPr>
        <b/>
        <sz val="11"/>
        <color theme="1"/>
        <rFont val="Cambria"/>
        <family val="1"/>
      </rPr>
      <t>Faith:</t>
    </r>
    <r>
      <rPr>
        <sz val="11"/>
        <color theme="1"/>
        <rFont val="Cambria"/>
        <family val="1"/>
      </rPr>
      <t xml:space="preserve"> So, not the same as an illness. </t>
    </r>
    <r>
      <rPr>
        <b/>
        <sz val="11"/>
        <color theme="1"/>
        <rFont val="Cambria"/>
        <family val="1"/>
      </rPr>
      <t>Gemma:</t>
    </r>
    <r>
      <rPr>
        <sz val="11"/>
        <color theme="1"/>
        <rFont val="Cambria"/>
        <family val="1"/>
      </rPr>
      <t xml:space="preserve"> Yeah. I never thought about the illness at all.</t>
    </r>
  </si>
  <si>
    <t>Not an illness</t>
  </si>
  <si>
    <t>Minimising impact of PMS</t>
  </si>
  <si>
    <r>
      <t>Helen:</t>
    </r>
    <r>
      <rPr>
        <sz val="11"/>
        <color theme="1"/>
        <rFont val="Cambria"/>
        <family val="1"/>
      </rPr>
      <t xml:space="preserve"> Yes. Many [laughter] many, many people. </t>
    </r>
    <r>
      <rPr>
        <b/>
        <sz val="11"/>
        <color theme="1"/>
        <rFont val="Cambria"/>
        <family val="1"/>
      </rPr>
      <t xml:space="preserve">Interviewer: </t>
    </r>
    <r>
      <rPr>
        <sz val="11"/>
        <color theme="1"/>
        <rFont val="Cambria"/>
        <family val="1"/>
      </rPr>
      <t xml:space="preserve">And was that like friends or family or doctors? </t>
    </r>
    <r>
      <rPr>
        <b/>
        <sz val="11"/>
        <color theme="1"/>
        <rFont val="Cambria"/>
        <family val="1"/>
      </rPr>
      <t>Helen:</t>
    </r>
    <r>
      <rPr>
        <sz val="11"/>
        <color theme="1"/>
        <rFont val="Cambria"/>
        <family val="1"/>
      </rPr>
      <t xml:space="preserve"> So I would say friends and fam (.) not so much friends. It was more family and my partner. I mean, I hate to say that. I don't mean to throw him under the bus. We're still married. But he had I mean, he'll even admit he's become a huge advocate as well. But before, because he had never experienced anything like this outside of me, like he even admits he's like, "there was just a time. I was like", he thought I was just being weak minded. Like he absolutely subscribed to the general view of all things premenstrually or mental health-related. Is "You can think your way out of this. You can't be as bad as you say. You're just being irrational. You're being overemotional". I think that was to this day, the hardest one to swallow [pause] is the lack of believing from my own partner [serious tone] </t>
    </r>
    <r>
      <rPr>
        <b/>
        <sz val="11"/>
        <color theme="1"/>
        <rFont val="Cambria"/>
        <family val="1"/>
      </rPr>
      <t>Interviewer:</t>
    </r>
    <r>
      <rPr>
        <sz val="11"/>
        <color theme="1"/>
        <rFont val="Cambria"/>
        <family val="1"/>
      </rPr>
      <t xml:space="preserve"> Hmmm </t>
    </r>
    <r>
      <rPr>
        <b/>
        <sz val="11"/>
        <color theme="1"/>
        <rFont val="Cambria"/>
        <family val="1"/>
      </rPr>
      <t>Helen:</t>
    </r>
    <r>
      <rPr>
        <sz val="11"/>
        <color theme="1"/>
        <rFont val="Cambria"/>
        <family val="1"/>
      </rPr>
      <t xml:space="preserve"> Yeah. I mean, it's changed [laugh]. </t>
    </r>
    <r>
      <rPr>
        <b/>
        <sz val="11"/>
        <color theme="1"/>
        <rFont val="Cambria"/>
        <family val="1"/>
      </rPr>
      <t>Interviewer:</t>
    </r>
    <r>
      <rPr>
        <sz val="11"/>
        <color theme="1"/>
        <rFont val="Cambria"/>
        <family val="1"/>
      </rPr>
      <t xml:space="preserve"> Kind of related to that, are you aware of PMS or PMDD as being controversial diagnoses? </t>
    </r>
    <r>
      <rPr>
        <b/>
        <sz val="11"/>
        <color theme="1"/>
        <rFont val="Cambria"/>
        <family val="1"/>
      </rPr>
      <t>Helen:</t>
    </r>
    <r>
      <rPr>
        <sz val="11"/>
        <color theme="1"/>
        <rFont val="Cambria"/>
        <family val="1"/>
      </rPr>
      <t xml:space="preserve"> Oh, yes, absolutely. Thousand percent [pause] just everything we just discussed [laughter] about [pause]. Yeah, about (.) I think there is a concern. You know, there's the concern of over-diagnosis, which even I (.) yeah, I talked about this like a month ago. Maybe, you know, every time there is a suicide of a woman in the media, there is within the community I work, I feel like there is the habit to want to posthumous (.) what is that word? Post (.) Gah! I can't think of the word! But after someone's passed away, you diagnose them (.) </t>
    </r>
    <r>
      <rPr>
        <b/>
        <sz val="11"/>
        <color theme="1"/>
        <rFont val="Cambria"/>
        <family val="1"/>
      </rPr>
      <t>Interviewer:</t>
    </r>
    <r>
      <rPr>
        <sz val="11"/>
        <color theme="1"/>
        <rFont val="Cambria"/>
        <family val="1"/>
      </rPr>
      <t xml:space="preserve"> Post-mortem? </t>
    </r>
    <r>
      <rPr>
        <b/>
        <sz val="11"/>
        <color theme="1"/>
        <rFont val="Cambria"/>
        <family val="1"/>
      </rPr>
      <t>Helen:</t>
    </r>
    <r>
      <rPr>
        <sz val="11"/>
        <color theme="1"/>
        <rFont val="Cambria"/>
        <family val="1"/>
      </rPr>
      <t xml:space="preserve"> Yeah. To try to go and say, oh, "maybe they had PMDD” and I see that. And it almost (.) it's a little scary because, you know, I think the community is looking for (.) I think what happened with Gia Allemand [US actress who committed suicide in 2013] when she passed away. In our organization, it was happening for a while. You know, we worked with them for a while [The Gia Allemand Foundation became IAPMD]. I think there is, you know, almost a (.) not celebratory, but there's almost this like hope of, oh, we'll get somebody that (.) "we'll get somebody". Gosh, that's (.) I'm doing air quotes I dunno if you can see me? I don't know how to explain it. I think there is. I think what I'm getting at is out of desperation of the patients. I think there is a real risk of in order to validate their own diagnosis. And I think even with doctors, because even gynaecologists have the ability to prescribe, you know, anti-anxiety and antidepressant medication, I think there is an absolute you know danger of (.) in addition to mis[diagnosis] and missed diagnosis. You just gotta (.) there needs to be (.) one day. We just need a definitive test that isn't based on symptom (.) reporting symptoms. Does that make sense? Like we need a blood test. We need a DNA test. We need some type of test that definitively can diagnose PMDD I don't know what it is (.) based (.) you know, obviously. But it's so needed because if we just go trying to diagnose everybody based on their retrospective, you know, symptom reporting, we're gonna have a lot of (.) lot of problems as we've had throughout the history [laugh] of this disorder.</t>
    </r>
  </si>
  <si>
    <t>Stigmatising mental health/ women</t>
  </si>
  <si>
    <t>Overdiagnosis/ stigmatising women</t>
  </si>
  <si>
    <t>Lack of biological test</t>
  </si>
  <si>
    <r>
      <t>Kathleen:</t>
    </r>
    <r>
      <rPr>
        <sz val="11"/>
        <color theme="1"/>
        <rFont val="Cambria"/>
        <family val="1"/>
      </rPr>
      <t xml:space="preserve"> Um (.) No, no. I mean, I haven't really (.) I don't really talk about it to be honest with people, not (.) not my period. I'm just trying to think because me and my sister are quite close. But we've never, it's never been that bad that I felt like "Oh I need to (.)" You know mention it. Obviously with the fibroids, it's a little bit different. But um, yeah (.) and even now. I mean, I think I've told you about the change in my moods. But I haven't told anybody else. It's not that dramatic. It's just that I've noticed it. Um, yeah. </t>
    </r>
    <r>
      <rPr>
        <b/>
        <sz val="11"/>
        <color theme="1"/>
        <rFont val="Cambria"/>
        <family val="1"/>
      </rPr>
      <t>Interviewer:</t>
    </r>
    <r>
      <rPr>
        <sz val="11"/>
        <color theme="1"/>
        <rFont val="Cambria"/>
        <family val="1"/>
      </rPr>
      <t xml:space="preserve"> And again, with your fibroids, you had the anaemia (.). That was your very believable beginning. </t>
    </r>
    <r>
      <rPr>
        <b/>
        <sz val="11"/>
        <color theme="1"/>
        <rFont val="Cambria"/>
        <family val="1"/>
      </rPr>
      <t>Kathleen:</t>
    </r>
    <r>
      <rPr>
        <sz val="11"/>
        <color theme="1"/>
        <rFont val="Cambria"/>
        <family val="1"/>
      </rPr>
      <t xml:space="preserve"> Exactly. Exactly, yeah. </t>
    </r>
    <r>
      <rPr>
        <b/>
        <sz val="11"/>
        <color theme="1"/>
        <rFont val="Cambria"/>
        <family val="1"/>
      </rPr>
      <t>Interviewer:</t>
    </r>
    <r>
      <rPr>
        <sz val="11"/>
        <color theme="1"/>
        <rFont val="Cambria"/>
        <family val="1"/>
      </rPr>
      <t xml:space="preserve"> Um, are you aware at all of PMS being a kind of controversial diagnosis? </t>
    </r>
    <r>
      <rPr>
        <b/>
        <sz val="11"/>
        <color theme="1"/>
        <rFont val="Cambria"/>
        <family val="1"/>
      </rPr>
      <t>Kathleen:</t>
    </r>
    <r>
      <rPr>
        <sz val="11"/>
        <color theme="1"/>
        <rFont val="Cambria"/>
        <family val="1"/>
      </rPr>
      <t xml:space="preserve"> I would (.) So it's not that I've read anything in particular, but I would think it would be. Er (.) I get the sense that, you know, it's probably not investigated, researched as much as just other conditions. And because there is you know, and I (.) I (.) these stereotypes of women and, you know, going on their period and "Oh don't talk to her, when she's on her period" or you know, actually I have (.) I have had (.) sorry I should have said this before. I have had men ask me, actually, when maybe I've had a disagreement with them and I have had someone say, "Oh, well, you (.) are you on your period?" [Laughter]. </t>
    </r>
    <r>
      <rPr>
        <b/>
        <sz val="11"/>
        <color theme="1"/>
        <rFont val="Cambria"/>
        <family val="1"/>
      </rPr>
      <t>Interviewer:</t>
    </r>
    <r>
      <rPr>
        <sz val="11"/>
        <color theme="1"/>
        <rFont val="Cambria"/>
        <family val="1"/>
      </rPr>
      <t xml:space="preserve"> And what did you say? </t>
    </r>
    <r>
      <rPr>
        <b/>
        <sz val="11"/>
        <color theme="1"/>
        <rFont val="Cambria"/>
        <family val="1"/>
      </rPr>
      <t>Kathleen:</t>
    </r>
    <r>
      <rPr>
        <sz val="11"/>
        <color theme="1"/>
        <rFont val="Cambria"/>
        <family val="1"/>
      </rPr>
      <t xml:space="preserve"> I said, I'm not answering that question and I can't believe you just said that. </t>
    </r>
    <r>
      <rPr>
        <b/>
        <sz val="11"/>
        <color theme="1"/>
        <rFont val="Cambria"/>
        <family val="1"/>
      </rPr>
      <t>Interviewer:</t>
    </r>
    <r>
      <rPr>
        <sz val="11"/>
        <color theme="1"/>
        <rFont val="Cambria"/>
        <family val="1"/>
      </rPr>
      <t xml:space="preserve"> And was this in the workplace? </t>
    </r>
    <r>
      <rPr>
        <b/>
        <sz val="11"/>
        <color theme="1"/>
        <rFont val="Cambria"/>
        <family val="1"/>
      </rPr>
      <t>Kathleen:</t>
    </r>
    <r>
      <rPr>
        <sz val="11"/>
        <color theme="1"/>
        <rFont val="Cambria"/>
        <family val="1"/>
      </rPr>
      <t xml:space="preserve"> No, this is personal. </t>
    </r>
    <r>
      <rPr>
        <b/>
        <sz val="11"/>
        <color theme="1"/>
        <rFont val="Cambria"/>
        <family val="1"/>
      </rPr>
      <t>Interviewer:</t>
    </r>
    <r>
      <rPr>
        <sz val="11"/>
        <color theme="1"/>
        <rFont val="Cambria"/>
        <family val="1"/>
      </rPr>
      <t xml:space="preserve"> Oh! Personal. Oh, god! A brave person, indeed! [Laugh] [pause] A few people have said this and there's this stereotype of PMS and sometimes in the workplace. people go "Oh, you know it's her time of the month" And quite often they mean menstruation. So, they don't mean premenstrual at all, they mean the bleeding. </t>
    </r>
    <r>
      <rPr>
        <b/>
        <sz val="11"/>
        <color theme="1"/>
        <rFont val="Cambria"/>
        <family val="1"/>
      </rPr>
      <t>Kathleen:</t>
    </r>
    <r>
      <rPr>
        <sz val="11"/>
        <color theme="1"/>
        <rFont val="Cambria"/>
        <family val="1"/>
      </rPr>
      <t xml:space="preserve"> That's right.</t>
    </r>
  </si>
  <si>
    <t>No research</t>
  </si>
  <si>
    <t>Excuse for disagreement</t>
  </si>
  <si>
    <r>
      <t>Aisha:</t>
    </r>
    <r>
      <rPr>
        <sz val="11"/>
        <color theme="1"/>
        <rFont val="Cambria"/>
        <family val="1"/>
      </rPr>
      <t xml:space="preserve"> All the time! </t>
    </r>
    <r>
      <rPr>
        <b/>
        <sz val="11"/>
        <color theme="1"/>
        <rFont val="Cambria"/>
        <family val="1"/>
      </rPr>
      <t>Interviewer</t>
    </r>
    <r>
      <rPr>
        <sz val="11"/>
        <color theme="1"/>
        <rFont val="Cambria"/>
        <family val="1"/>
      </rPr>
      <t xml:space="preserve">: So who are these people? </t>
    </r>
    <r>
      <rPr>
        <b/>
        <sz val="11"/>
        <color theme="1"/>
        <rFont val="Cambria"/>
        <family val="1"/>
      </rPr>
      <t>Aisha:</t>
    </r>
    <r>
      <rPr>
        <sz val="11"/>
        <color theme="1"/>
        <rFont val="Cambria"/>
        <family val="1"/>
      </rPr>
      <t xml:space="preserve"> My manager [laugh] Um (.) My big sister. Um. Yeah, close people, close relatives like my uncles and stuff. Men. (Some men get it! [laugh]). And a lot of older women like my aunt, for example. They (.) they find that's so normal. </t>
    </r>
    <r>
      <rPr>
        <b/>
        <sz val="11"/>
        <color theme="1"/>
        <rFont val="Cambria"/>
        <family val="1"/>
      </rPr>
      <t>Interviewer:</t>
    </r>
    <r>
      <rPr>
        <sz val="11"/>
        <color theme="1"/>
        <rFont val="Cambria"/>
        <family val="1"/>
      </rPr>
      <t xml:space="preserve"> So they think because they didn't get it (.) </t>
    </r>
    <r>
      <rPr>
        <b/>
        <sz val="11"/>
        <color theme="1"/>
        <rFont val="Cambria"/>
        <family val="1"/>
      </rPr>
      <t>Aisha:</t>
    </r>
    <r>
      <rPr>
        <sz val="11"/>
        <color theme="1"/>
        <rFont val="Cambria"/>
        <family val="1"/>
      </rPr>
      <t xml:space="preserve"> Yeah. I</t>
    </r>
    <r>
      <rPr>
        <b/>
        <sz val="11"/>
        <color theme="1"/>
        <rFont val="Cambria"/>
        <family val="1"/>
      </rPr>
      <t xml:space="preserve">nterviewer: </t>
    </r>
    <r>
      <rPr>
        <sz val="11"/>
        <color theme="1"/>
        <rFont val="Cambria"/>
        <family val="1"/>
      </rPr>
      <t xml:space="preserve">That you're making it up? </t>
    </r>
    <r>
      <rPr>
        <b/>
        <sz val="11"/>
        <color theme="1"/>
        <rFont val="Cambria"/>
        <family val="1"/>
      </rPr>
      <t>Aisha:</t>
    </r>
    <r>
      <rPr>
        <sz val="11"/>
        <color theme="1"/>
        <rFont val="Cambria"/>
        <family val="1"/>
      </rPr>
      <t xml:space="preserve"> Yeah exactly. </t>
    </r>
    <r>
      <rPr>
        <b/>
        <sz val="11"/>
        <color theme="1"/>
        <rFont val="Cambria"/>
        <family val="1"/>
      </rPr>
      <t>Interviewer:</t>
    </r>
    <r>
      <rPr>
        <sz val="11"/>
        <color theme="1"/>
        <rFont val="Cambria"/>
        <family val="1"/>
      </rPr>
      <t xml:space="preserve"> So are you aware of PMS being a slightly controversial diagnosis? </t>
    </r>
    <r>
      <rPr>
        <b/>
        <sz val="11"/>
        <color theme="1"/>
        <rFont val="Cambria"/>
        <family val="1"/>
      </rPr>
      <t>Aisha:</t>
    </r>
    <r>
      <rPr>
        <sz val="11"/>
        <color theme="1"/>
        <rFont val="Cambria"/>
        <family val="1"/>
      </rPr>
      <t xml:space="preserve"> Yeah </t>
    </r>
    <r>
      <rPr>
        <b/>
        <sz val="11"/>
        <color theme="1"/>
        <rFont val="Cambria"/>
        <family val="1"/>
      </rPr>
      <t>Interviewer:</t>
    </r>
    <r>
      <rPr>
        <sz val="11"/>
        <color theme="1"/>
        <rFont val="Cambria"/>
        <family val="1"/>
      </rPr>
      <t xml:space="preserve"> Could you tell me why you think it might be a bit controversial? </t>
    </r>
    <r>
      <rPr>
        <b/>
        <sz val="11"/>
        <color theme="1"/>
        <rFont val="Cambria"/>
        <family val="1"/>
      </rPr>
      <t>Aisha:</t>
    </r>
    <r>
      <rPr>
        <sz val="11"/>
        <color theme="1"/>
        <rFont val="Cambria"/>
        <family val="1"/>
      </rPr>
      <t xml:space="preserve"> Some people feel it's normal. Some people feel it's got nothing to do with your periods, your mood. It's a mental health condition, it's your environment, it's what you eat etc. So that comes before that diagnosis. Um. Some people don't even see it as it should be a diagnosis. They think it's a part of your symptoms and (.) yeah, that's it.</t>
    </r>
  </si>
  <si>
    <t>PMS is normal</t>
  </si>
  <si>
    <t>PMS is mental health condition</t>
  </si>
  <si>
    <t>External factors</t>
  </si>
  <si>
    <r>
      <t>Mala:</t>
    </r>
    <r>
      <rPr>
        <sz val="11"/>
        <color theme="1"/>
        <rFont val="Cambria"/>
        <family val="1"/>
      </rPr>
      <t xml:space="preserve"> [Immediately, almost overlapping whispered speech] My mum. [Short pause followed by laughter]. </t>
    </r>
    <r>
      <rPr>
        <b/>
        <sz val="11"/>
        <color theme="1"/>
        <rFont val="Cambria"/>
        <family val="1"/>
      </rPr>
      <t>Interviewer:</t>
    </r>
    <r>
      <rPr>
        <sz val="11"/>
        <color theme="1"/>
        <rFont val="Cambria"/>
        <family val="1"/>
      </rPr>
      <t xml:space="preserve"> [00:20:52] So what does she say? </t>
    </r>
    <r>
      <rPr>
        <b/>
        <sz val="11"/>
        <color theme="1"/>
        <rFont val="Cambria"/>
        <family val="1"/>
      </rPr>
      <t>Mala:</t>
    </r>
    <r>
      <rPr>
        <sz val="11"/>
        <color theme="1"/>
        <rFont val="Cambria"/>
        <family val="1"/>
      </rPr>
      <t xml:space="preserve"> [00:20:53] So if I say I'm PMSing, that's why I'm actin' like this, she says "You're just overreacting". </t>
    </r>
    <r>
      <rPr>
        <b/>
        <sz val="11"/>
        <color theme="1"/>
        <rFont val="Cambria"/>
        <family val="1"/>
      </rPr>
      <t>Interviewer:</t>
    </r>
    <r>
      <rPr>
        <sz val="11"/>
        <color theme="1"/>
        <rFont val="Cambria"/>
        <family val="1"/>
      </rPr>
      <t xml:space="preserve"> So, she doesn't like count it at all? </t>
    </r>
    <r>
      <rPr>
        <b/>
        <sz val="11"/>
        <color theme="1"/>
        <rFont val="Cambria"/>
        <family val="1"/>
      </rPr>
      <t>Mala:</t>
    </r>
    <r>
      <rPr>
        <sz val="11"/>
        <color theme="1"/>
        <rFont val="Cambria"/>
        <family val="1"/>
      </rPr>
      <t xml:space="preserve"> [Overlapping] She dismisses it! [Laugh] yeah. 'Cos you're trying to make an excuse for your actions. So I just ignore her (.) </t>
    </r>
    <r>
      <rPr>
        <b/>
        <sz val="11"/>
        <color theme="1"/>
        <rFont val="Cambria"/>
        <family val="1"/>
      </rPr>
      <t>Interviewer:</t>
    </r>
    <r>
      <rPr>
        <sz val="11"/>
        <color theme="1"/>
        <rFont val="Cambria"/>
        <family val="1"/>
      </rPr>
      <t xml:space="preserve"> And anyone else? </t>
    </r>
    <r>
      <rPr>
        <b/>
        <sz val="11"/>
        <color theme="1"/>
        <rFont val="Cambria"/>
        <family val="1"/>
      </rPr>
      <t>Mala:</t>
    </r>
    <r>
      <rPr>
        <sz val="11"/>
        <color theme="1"/>
        <rFont val="Cambria"/>
        <family val="1"/>
      </rPr>
      <t xml:space="preserve"> Um, no (.) not anybody else has picked up on it. Really. </t>
    </r>
    <r>
      <rPr>
        <b/>
        <sz val="11"/>
        <color theme="1"/>
        <rFont val="Cambria"/>
        <family val="1"/>
      </rPr>
      <t>Interviewer:</t>
    </r>
    <r>
      <rPr>
        <sz val="11"/>
        <color theme="1"/>
        <rFont val="Cambria"/>
        <family val="1"/>
      </rPr>
      <t xml:space="preserve"> Um, are you aware of PMS being a slightly controversial diagnosis? </t>
    </r>
    <r>
      <rPr>
        <b/>
        <sz val="11"/>
        <color theme="1"/>
        <rFont val="Cambria"/>
        <family val="1"/>
      </rPr>
      <t>Mala:</t>
    </r>
    <r>
      <rPr>
        <sz val="11"/>
        <color theme="1"/>
        <rFont val="Cambria"/>
        <family val="1"/>
      </rPr>
      <t xml:space="preserve"> Yeah, well, in terms of what? Controversial? </t>
    </r>
    <r>
      <rPr>
        <b/>
        <sz val="11"/>
        <color theme="1"/>
        <rFont val="Cambria"/>
        <family val="1"/>
      </rPr>
      <t>Interviewer:</t>
    </r>
    <r>
      <rPr>
        <sz val="11"/>
        <color theme="1"/>
        <rFont val="Cambria"/>
        <family val="1"/>
      </rPr>
      <t xml:space="preserve"> Well, things like, is it real or not? Or like is it really an illness? </t>
    </r>
    <r>
      <rPr>
        <b/>
        <sz val="11"/>
        <color theme="1"/>
        <rFont val="Cambria"/>
        <family val="1"/>
      </rPr>
      <t>Mala:</t>
    </r>
    <r>
      <rPr>
        <sz val="11"/>
        <color theme="1"/>
        <rFont val="Cambria"/>
        <family val="1"/>
      </rPr>
      <t xml:space="preserve"> Yeah, I think in my community (.) I think it's because we come from (.) Um, I come from an Asian community. We do dismiss a lot of things, um especially if it's not measured or put down on paper. You can't really say there's an actual diagnosis. So it's seen as an excuse to get out of things. </t>
    </r>
    <r>
      <rPr>
        <b/>
        <sz val="11"/>
        <color theme="1"/>
        <rFont val="Cambria"/>
        <family val="1"/>
      </rPr>
      <t>Interviewer:</t>
    </r>
    <r>
      <rPr>
        <sz val="11"/>
        <color theme="1"/>
        <rFont val="Cambria"/>
        <family val="1"/>
      </rPr>
      <t xml:space="preserve"> Right, like a sort of (.) yeah. An excuse not to work or to go to school or (.)? </t>
    </r>
    <r>
      <rPr>
        <b/>
        <sz val="11"/>
        <color theme="1"/>
        <rFont val="Cambria"/>
        <family val="1"/>
      </rPr>
      <t>Mala:</t>
    </r>
    <r>
      <rPr>
        <sz val="11"/>
        <color theme="1"/>
        <rFont val="Cambria"/>
        <family val="1"/>
      </rPr>
      <t xml:space="preserve"> Yeah or (.) just excuse for the way you're acting.</t>
    </r>
  </si>
  <si>
    <t>Making an excuse for behaviour</t>
  </si>
  <si>
    <t>No diagnostic test</t>
  </si>
  <si>
    <r>
      <t>Noor:</t>
    </r>
    <r>
      <rPr>
        <sz val="11"/>
        <color theme="1"/>
        <rFont val="Cambria"/>
        <family val="1"/>
      </rPr>
      <t xml:space="preserve"> Yeah, it's more my female colleagues rather than the male ones. </t>
    </r>
    <r>
      <rPr>
        <b/>
        <sz val="11"/>
        <color theme="1"/>
        <rFont val="Cambria"/>
        <family val="1"/>
      </rPr>
      <t>Interviewer:</t>
    </r>
    <r>
      <rPr>
        <sz val="11"/>
        <color theme="1"/>
        <rFont val="Cambria"/>
        <family val="1"/>
      </rPr>
      <t xml:space="preserve"> So because they don't get it? </t>
    </r>
    <r>
      <rPr>
        <b/>
        <sz val="11"/>
        <color theme="1"/>
        <rFont val="Cambria"/>
        <family val="1"/>
      </rPr>
      <t>Noor:</t>
    </r>
    <r>
      <rPr>
        <sz val="11"/>
        <color theme="1"/>
        <rFont val="Cambria"/>
        <family val="1"/>
      </rPr>
      <t xml:space="preserve"> Yes. </t>
    </r>
    <r>
      <rPr>
        <b/>
        <sz val="11"/>
        <color theme="1"/>
        <rFont val="Cambria"/>
        <family val="1"/>
      </rPr>
      <t>Interviewer:</t>
    </r>
    <r>
      <rPr>
        <sz val="11"/>
        <color theme="1"/>
        <rFont val="Cambria"/>
        <family val="1"/>
      </rPr>
      <t xml:space="preserve"> So they don't believe you? </t>
    </r>
    <r>
      <rPr>
        <b/>
        <sz val="11"/>
        <color theme="1"/>
        <rFont val="Cambria"/>
        <family val="1"/>
      </rPr>
      <t>Noor:</t>
    </r>
    <r>
      <rPr>
        <sz val="11"/>
        <color theme="1"/>
        <rFont val="Cambria"/>
        <family val="1"/>
      </rPr>
      <t xml:space="preserve"> Yeah. </t>
    </r>
    <r>
      <rPr>
        <b/>
        <sz val="11"/>
        <color theme="1"/>
        <rFont val="Cambria"/>
        <family val="1"/>
      </rPr>
      <t>Interviewer:</t>
    </r>
    <r>
      <rPr>
        <sz val="11"/>
        <color theme="1"/>
        <rFont val="Cambria"/>
        <family val="1"/>
      </rPr>
      <t xml:space="preserve"> And how do they (.) how does that happen like. Do they say that to you or? </t>
    </r>
    <r>
      <rPr>
        <b/>
        <sz val="11"/>
        <color theme="1"/>
        <rFont val="Cambria"/>
        <family val="1"/>
      </rPr>
      <t>Noor:</t>
    </r>
    <r>
      <rPr>
        <sz val="11"/>
        <color theme="1"/>
        <rFont val="Cambria"/>
        <family val="1"/>
      </rPr>
      <t xml:space="preserve"> So once what happened, I was like "I'm not feeling really well. I think it's because of been my period". And then she's like, "oh, you'll be fine. You'll be fine. Just get on with it". But my colleagues could tell I was struggling. And then she was like "you'll be fine". And in the end, she left. So the other lady that took over said “it's, OK, go home". </t>
    </r>
    <r>
      <rPr>
        <b/>
        <sz val="11"/>
        <color theme="1"/>
        <rFont val="Cambria"/>
        <family val="1"/>
      </rPr>
      <t>Interviewer:</t>
    </r>
    <r>
      <rPr>
        <sz val="11"/>
        <color theme="1"/>
        <rFont val="Cambria"/>
        <family val="1"/>
      </rPr>
      <t xml:space="preserve"> Mm hmm. So they kind of minimized it (.)? </t>
    </r>
    <r>
      <rPr>
        <b/>
        <sz val="11"/>
        <color theme="1"/>
        <rFont val="Cambria"/>
        <family val="1"/>
      </rPr>
      <t>Noor:</t>
    </r>
    <r>
      <rPr>
        <sz val="11"/>
        <color theme="1"/>
        <rFont val="Cambria"/>
        <family val="1"/>
      </rPr>
      <t xml:space="preserve"> Yeah. </t>
    </r>
    <r>
      <rPr>
        <b/>
        <sz val="11"/>
        <color theme="1"/>
        <rFont val="Cambria"/>
        <family val="1"/>
      </rPr>
      <t>Interviewer:</t>
    </r>
    <r>
      <rPr>
        <sz val="11"/>
        <color theme="1"/>
        <rFont val="Cambria"/>
        <family val="1"/>
      </rPr>
      <t xml:space="preserve"> Are you aware of PMS and actually PMDD as well, being a controversial diagnosis? So one that people might say it's not really an illness or (.)? </t>
    </r>
    <r>
      <rPr>
        <b/>
        <sz val="11"/>
        <color theme="1"/>
        <rFont val="Cambria"/>
        <family val="1"/>
      </rPr>
      <t>Noor:</t>
    </r>
    <r>
      <rPr>
        <sz val="11"/>
        <color theme="1"/>
        <rFont val="Cambria"/>
        <family val="1"/>
      </rPr>
      <t xml:space="preserve"> Yeah. </t>
    </r>
    <r>
      <rPr>
        <b/>
        <sz val="11"/>
        <color theme="1"/>
        <rFont val="Cambria"/>
        <family val="1"/>
      </rPr>
      <t>Interviewer:</t>
    </r>
    <r>
      <rPr>
        <sz val="11"/>
        <color theme="1"/>
        <rFont val="Cambria"/>
        <family val="1"/>
      </rPr>
      <t xml:space="preserve"> Where have you heard that? </t>
    </r>
    <r>
      <rPr>
        <b/>
        <sz val="11"/>
        <color theme="1"/>
        <rFont val="Cambria"/>
        <family val="1"/>
      </rPr>
      <t>Noor:</t>
    </r>
    <r>
      <rPr>
        <sz val="11"/>
        <color theme="1"/>
        <rFont val="Cambria"/>
        <family val="1"/>
      </rPr>
      <t xml:space="preserve"> I think people are just not aware of those terms.</t>
    </r>
  </si>
  <si>
    <t>Normalising severe symptoms</t>
  </si>
  <si>
    <t>Unknown terms</t>
  </si>
  <si>
    <t>E4- How did you first come to know about PMS?</t>
  </si>
  <si>
    <t>P 12- How did you first come to know about PMS?</t>
  </si>
  <si>
    <t>E5- How common is PMS?</t>
  </si>
  <si>
    <t>P 14- How common is PMS?</t>
  </si>
  <si>
    <t>E13- What does the premenstrual symptom 'bloating' refer to?</t>
  </si>
  <si>
    <t>P25- What does the term 'bloating' mean to you?</t>
  </si>
  <si>
    <t>E15- Are there any positive (pre)menstrual changes?</t>
  </si>
  <si>
    <t>P30- Have you ever experienced positive (pre)menstrual changes?</t>
  </si>
  <si>
    <t>E26- How do you feel about this interview? Any comments, questions?</t>
  </si>
  <si>
    <t>P31-How do you feel about this conversation? Any comments, questions?</t>
  </si>
  <si>
    <t>Age?</t>
  </si>
  <si>
    <t>Context?</t>
  </si>
  <si>
    <r>
      <t xml:space="preserve">Anne: </t>
    </r>
    <r>
      <rPr>
        <sz val="11"/>
        <color theme="1"/>
        <rFont val="Cambria"/>
        <family val="1"/>
      </rPr>
      <t xml:space="preserve">[Long pause] </t>
    </r>
    <r>
      <rPr>
        <b/>
        <sz val="11"/>
        <color theme="1"/>
        <rFont val="Cambria"/>
        <family val="1"/>
      </rPr>
      <t xml:space="preserve">Interviewer: </t>
    </r>
    <r>
      <rPr>
        <sz val="11"/>
        <color theme="1"/>
        <rFont val="Cambria"/>
        <family val="1"/>
      </rPr>
      <t xml:space="preserve">So was it in childhood? Was it when you were training? </t>
    </r>
    <r>
      <rPr>
        <b/>
        <sz val="11"/>
        <color theme="1"/>
        <rFont val="Cambria"/>
        <family val="1"/>
      </rPr>
      <t xml:space="preserve">Anne: </t>
    </r>
    <r>
      <rPr>
        <sz val="11"/>
        <color theme="1"/>
        <rFont val="Cambria"/>
        <family val="1"/>
      </rPr>
      <t>Yes, it was when I was training, so I cannot remember (.) I have no memories of being aware of it during my teenage years, you know, having started my periods. Obviously, friends, teenage friends, I have no memory of it then. Erm, or really during medical school, to be honest, I can't remember having any teaching about it. It was when I went to (.) was training as a GP and I can't remember a 'particular' patient who perhaps triggered my interest. It was more around the reading material, the things I was exposed to in terms of my training then, that (.) where I developed my interest. Yeah.</t>
    </r>
  </si>
  <si>
    <t>Early 20s</t>
  </si>
  <si>
    <r>
      <t>Barbara</t>
    </r>
    <r>
      <rPr>
        <sz val="11"/>
        <color theme="1"/>
        <rFont val="Cambria"/>
        <family val="1"/>
      </rPr>
      <t>: Working in gynecology [sic] in an academic medical center [sic].</t>
    </r>
  </si>
  <si>
    <t>Clinical training</t>
  </si>
  <si>
    <t>20s</t>
  </si>
  <si>
    <r>
      <t xml:space="preserve">Debbie: </t>
    </r>
    <r>
      <rPr>
        <sz val="11"/>
        <color theme="1"/>
        <rFont val="Cambria"/>
        <family val="1"/>
      </rPr>
      <t>I don't think I could say I do. I don't remember. It was young. You know, it was young. (.) Surely as a child? Yeah, yeah. But I don't remember. It wasn't talked about a lot. But (.) but I (.) you know (.).</t>
    </r>
  </si>
  <si>
    <t>under 16</t>
  </si>
  <si>
    <r>
      <t xml:space="preserve">Celia: </t>
    </r>
    <r>
      <rPr>
        <sz val="11"/>
        <color theme="1"/>
        <rFont val="Cambria"/>
        <family val="1"/>
      </rPr>
      <t xml:space="preserve">[Long pause] </t>
    </r>
    <r>
      <rPr>
        <b/>
        <sz val="11"/>
        <color theme="1"/>
        <rFont val="Cambria"/>
        <family val="1"/>
      </rPr>
      <t xml:space="preserve">Interviewer: </t>
    </r>
    <r>
      <rPr>
        <sz val="11"/>
        <color theme="1"/>
        <rFont val="Cambria"/>
        <family val="1"/>
      </rPr>
      <t xml:space="preserve">Like maybe childhood, teenage years? Older? </t>
    </r>
    <r>
      <rPr>
        <b/>
        <sz val="11"/>
        <color theme="1"/>
        <rFont val="Cambria"/>
        <family val="1"/>
      </rPr>
      <t>Celia:</t>
    </r>
    <r>
      <rPr>
        <sz val="11"/>
        <color theme="1"/>
        <rFont val="Cambria"/>
        <family val="1"/>
      </rPr>
      <t xml:space="preserve"> No, no, it was when I was a gynaecologist. I never heard of it before.</t>
    </r>
  </si>
  <si>
    <t>Clinical practice</t>
  </si>
  <si>
    <r>
      <t xml:space="preserve">Sarah: </t>
    </r>
    <r>
      <rPr>
        <sz val="11"/>
        <color theme="1"/>
        <rFont val="Cambria"/>
        <family val="1"/>
      </rPr>
      <t>No (.) It would have been when I was researching the area. I don't think I'd really come across it as a medical student, so I would have been in um, around my mid-20s.</t>
    </r>
  </si>
  <si>
    <t>Mid-20s</t>
  </si>
  <si>
    <r>
      <t xml:space="preserve">Thomas: </t>
    </r>
    <r>
      <rPr>
        <sz val="11"/>
        <color theme="1"/>
        <rFont val="Cambria"/>
        <family val="1"/>
      </rPr>
      <t xml:space="preserve">Yes, yes, 1972. </t>
    </r>
    <r>
      <rPr>
        <b/>
        <sz val="11"/>
        <color theme="1"/>
        <rFont val="Cambria"/>
        <family val="1"/>
      </rPr>
      <t xml:space="preserve">Interviewer: </t>
    </r>
    <r>
      <rPr>
        <sz val="11"/>
        <color theme="1"/>
        <rFont val="Cambria"/>
        <family val="1"/>
      </rPr>
      <t xml:space="preserve">And you were a medical student or had you finished? </t>
    </r>
    <r>
      <rPr>
        <b/>
        <sz val="11"/>
        <color theme="1"/>
        <rFont val="Cambria"/>
        <family val="1"/>
      </rPr>
      <t xml:space="preserve">Thomas: </t>
    </r>
    <r>
      <rPr>
        <sz val="11"/>
        <color theme="1"/>
        <rFont val="Cambria"/>
        <family val="1"/>
      </rPr>
      <t>Yes. Medical student.</t>
    </r>
  </si>
  <si>
    <t>Personal experience- suicidal pal</t>
  </si>
  <si>
    <r>
      <t xml:space="preserve">Susan: </t>
    </r>
    <r>
      <rPr>
        <sz val="11"/>
        <color theme="1"/>
        <rFont val="Cambria"/>
        <family val="1"/>
      </rPr>
      <t>Oh, I probably would be (.)Twenty? So I would have been in my second year at uni so I would have been twen (.) nineteen/twenty? Um, I don't know whether I had (.) I don't know if I had heard of it before (.) But I think when (.) it was my friend who actually said it. And I obviously had a knowledge of what (.) I must have had some notion of what PMS was, because I didn't say "what is that PMS you're telling me I've got?" so I must had awareness of it. It was something that was talked about. But it wasn't something I was particularly tuned in to. But she said it. And then I think, I though "yes, I have got it". But it wasn't something that I was then obsessed about or thought too (.) thought about. So it didn't become a kind of defining narrative in my life. It wasn't something that (.) but it was just. Then I had that moment when I read that paper that I thought, "oh, my God, yes! Someone said to me, I've got this, and yes, I do think I do have those changes. And yes, this is something I could study". So then I suppose it became more of a defining narrative in my life as an academic. And I think in my early writing. I didn't identify as a PMS sufferer (.) I didn't, you know 'out myself' as a PMS sufferer or take a particularly reflective stance around it, and certainly the PhD I did was very experimental. So there was no space for reflexivity in that. I didn't know what reflexivity was, so there even though I went on to study it. It wasn't. "I'm studying this and I experience this". That was (.) it was like they were completely separated because I was being a good, positive psychologist where all of that was outside of the framework. And um (.) I was really you know I was doing it because I was interested in it. But then I found a way of studying it, which completely objectified it.</t>
    </r>
  </si>
  <si>
    <t>Undergraduate</t>
  </si>
  <si>
    <t>Research postgrad</t>
  </si>
  <si>
    <r>
      <t xml:space="preserve">Marta: </t>
    </r>
    <r>
      <rPr>
        <sz val="11"/>
        <color theme="1"/>
        <rFont val="Cambria"/>
        <family val="1"/>
      </rPr>
      <t>Ahhh (.) It must have been during my (.) my (.) when I was a med student in the OBGYN course, I think pause] I don't think that it was [pause] maybe I had read about it in the media before going into med school, but um it wasn't something that was really discussed that much, at least not in (.) in the media?</t>
    </r>
  </si>
  <si>
    <r>
      <t xml:space="preserve">Ria: </t>
    </r>
    <r>
      <rPr>
        <sz val="11"/>
        <color theme="1"/>
        <rFont val="Cambria"/>
        <family val="1"/>
      </rPr>
      <t>So yeah it was the t shirt, my gym, my cis male (.) gym teacher who had a t shirt about (.) that said PMS and something about Mad Cow, and I was (.) I'm like, I'm a second generation person. So my parents came here in the 80s. And so growing up, probably just like everybody, but for the most part, I feel like I was trying to catch up to cultural pop culture references where it's like, "OK, I need to know what this stuff is". And so I think I had heard of PMS. I wasn't menstruating at that point. So that was probably like, I don't know. Or maybe (.) I think I would have been actually because that would have been like when I was eleven or twelve, eleven, twelve, thirteen? So it's sort of in my early years. And then from then on, up until basically when I started doing my work which was two years ago, I think the main iteration of PMS that I heard was. "PMS equals negative comment. PMS negative comment. PMS negative comment". I'd never heard anybody talk about it positively. I don't think (.) yeah.</t>
    </r>
  </si>
  <si>
    <t>School</t>
  </si>
  <si>
    <r>
      <t xml:space="preserve">John: </t>
    </r>
    <r>
      <rPr>
        <sz val="11"/>
        <color theme="1"/>
        <rFont val="Cambria"/>
        <family val="1"/>
      </rPr>
      <t xml:space="preserve">It would have been before medical training [pause] yeah. </t>
    </r>
    <r>
      <rPr>
        <b/>
        <sz val="11"/>
        <color theme="1"/>
        <rFont val="Cambria"/>
        <family val="1"/>
      </rPr>
      <t xml:space="preserve">Interviewer: </t>
    </r>
    <r>
      <rPr>
        <sz val="11"/>
        <color theme="1"/>
        <rFont val="Cambria"/>
        <family val="1"/>
      </rPr>
      <t xml:space="preserve">So as a teenager? </t>
    </r>
    <r>
      <rPr>
        <b/>
        <sz val="11"/>
        <color theme="1"/>
        <rFont val="Cambria"/>
        <family val="1"/>
      </rPr>
      <t xml:space="preserve">John: </t>
    </r>
    <r>
      <rPr>
        <sz val="11"/>
        <color theme="1"/>
        <rFont val="Cambria"/>
        <family val="1"/>
      </rPr>
      <t>Um [pause] I think probably in the context of a (.) oh I'm thinking about how personal to get now! [Quietly] I'll (.) I'll say it as I recall it. I recall my father telling me sometimes when my mother was a bit moody that it was her 'time of the month'. And that some women get moody at that time, and that's what's going on. So that would probably have occurred in the context of being snapped at or something. Um, having said that, I would not categorize my mother as having PMS of that severity. Just thinking about that is contradicting what I've just said about family members. But that's probably when (.) that would be my first recollection of that being mentioned.</t>
    </r>
  </si>
  <si>
    <r>
      <t xml:space="preserve">Laura: </t>
    </r>
    <r>
      <rPr>
        <sz val="11"/>
        <color theme="1"/>
        <rFont val="Cambria"/>
        <family val="1"/>
      </rPr>
      <t>Yeah, I think it was when I was an adolescent and I was talking to a friend of mine and I was having a very difficult day, I was really upset about something. And she asked me when my period was and I said, I think I was about to get it. And she told me that was PMS.</t>
    </r>
  </si>
  <si>
    <t>Friend upset</t>
  </si>
  <si>
    <r>
      <t xml:space="preserve">Zoe: </t>
    </r>
    <r>
      <rPr>
        <sz val="11"/>
        <color theme="1"/>
        <rFont val="Cambria"/>
        <family val="1"/>
      </rPr>
      <t>Oh [exhale] [pause] I'm not sure I had too much of a (.) It wasn't part of the vernacular um (.) and part of the discussions we had as adolescents. Um, so when there was still (.) there was and still is. But for my cohort or for my (.) my experience, um menstruation and just bleeding more generally were (.) were quite shameful and people didn't speak about it. Apart from the sort of [interference noise] the technical clinical description… Apart from the very clinical technical definitions you sort of got in you know, school sex education classes. Um and (.) and from my mother, there was not discussion of it. So it was not something that was widely discussed um within my peer group, within my family. Um not (.) not because of an overt shame. It just wasn't discussed. And so it was more of a silence than a, than a stigma or a shame? So I suppose. Um, I probably just became aware of it through popular culture, I can't remember when I became aware of it, but I do remember that in my um late um (.) in my late teens, my early 20s, when I was coming towards the end of my honours degree, I was already interested in women's reproductive health as a (.) as a topic area. So I was reading about it and (.) and coming across it both in terms of academic literature and popular culture at that time. But it was not something that was actually discussed amongst any of my peers or with my peers.</t>
    </r>
  </si>
  <si>
    <t>17-20</t>
  </si>
  <si>
    <r>
      <t xml:space="preserve">Geraldine: </t>
    </r>
    <r>
      <rPr>
        <sz val="11"/>
        <color theme="1"/>
        <rFont val="Cambria"/>
        <family val="1"/>
      </rPr>
      <t xml:space="preserve">Just from reading about it. </t>
    </r>
    <r>
      <rPr>
        <b/>
        <sz val="11"/>
        <color theme="1"/>
        <rFont val="Cambria"/>
        <family val="1"/>
      </rPr>
      <t xml:space="preserve">Interviewer: </t>
    </r>
    <r>
      <rPr>
        <sz val="11"/>
        <color theme="1"/>
        <rFont val="Cambria"/>
        <family val="1"/>
      </rPr>
      <t xml:space="preserve">So what kind of age were you then? That was at university? </t>
    </r>
    <r>
      <rPr>
        <b/>
        <sz val="11"/>
        <color theme="1"/>
        <rFont val="Cambria"/>
        <family val="1"/>
      </rPr>
      <t>Geraldine:</t>
    </r>
    <r>
      <rPr>
        <sz val="11"/>
        <color theme="1"/>
        <rFont val="Cambria"/>
        <family val="1"/>
      </rPr>
      <t xml:space="preserve"> Yeah, Graduate school. So, you know, in my 20s. [Pause] So now, you know, my mother did say when I was a child, occasionally my mother would be in a bad mood and she would say, "I got up on the wrong side of the bed today". And so, you know, decades later I thought, "Oh, I wonder if she was Premenstrual when she would tell me that I got up on the wrong side of the bed". That was her explanation for being in bed.</t>
    </r>
  </si>
  <si>
    <t>Mid 20s</t>
  </si>
  <si>
    <t>Graduate</t>
  </si>
  <si>
    <r>
      <t>Chris:</t>
    </r>
    <r>
      <rPr>
        <sz val="11"/>
        <color theme="1"/>
        <rFont val="Cambria"/>
        <family val="1"/>
      </rPr>
      <t xml:space="preserve"> Hmmm I think (.) I think the resear (.) oh no, it was probably slightly in the undergraduate curriculum, but it wasn't very prominent. And then it was in the curriculum for the Royal College exams, but very low key (.)</t>
    </r>
  </si>
  <si>
    <r>
      <t xml:space="preserve">Jo: </t>
    </r>
    <r>
      <rPr>
        <sz val="11"/>
        <color theme="1"/>
        <rFont val="Cambria"/>
        <family val="1"/>
      </rPr>
      <t>Yeah. So I first got to know about PMS. Well, I might have known something about it before? But I went to a meeting I think was 2009 in Berlin, that [pharmaceutical company name] supported and [colleague's name] spoke at that. They had other speakers there. But everyone just, you know, it's obviously quite high level endocrinology and to be honest, at that stage in my career, I was a bit like, "wow, too much for me" kind of thing. But they were looking at potential treatments, which was good.</t>
    </r>
  </si>
  <si>
    <t>Research practice</t>
  </si>
  <si>
    <t>35-45</t>
  </si>
  <si>
    <t>Under 16</t>
  </si>
  <si>
    <t>30s +</t>
  </si>
  <si>
    <r>
      <t xml:space="preserve">Alice: </t>
    </r>
    <r>
      <rPr>
        <sz val="11"/>
        <color theme="1"/>
        <rFont val="Cambria"/>
        <family val="1"/>
      </rPr>
      <t xml:space="preserve">I mean, I have no idea. But when I think of that word or even the way I'm talking about it, you think of that phrase, I just see it as [sigh] a kind of way that society has categorized periods pre or during or post for women is very negative. And I would say that it's almost negative or used (.) like used as a joke, you know. </t>
    </r>
    <r>
      <rPr>
        <sz val="11"/>
        <color rgb="FF777777"/>
        <rFont val="Cambria"/>
        <family val="1"/>
      </rPr>
      <t>'</t>
    </r>
    <r>
      <rPr>
        <sz val="11"/>
        <color theme="1"/>
        <rFont val="Cambria"/>
        <family val="1"/>
      </rPr>
      <t>Oh, well, don't speak to her today because she's probably on her period or she's about to have a period'. You know, I don't think that happens for men at all. And actually, I think that happens for women. Full stop. So some people will even say, 'don't speak to whoever today because she's going through the menopause'. I mean, for goodness sake, that's just so rude.</t>
    </r>
  </si>
  <si>
    <r>
      <t xml:space="preserve">Beth: </t>
    </r>
    <r>
      <rPr>
        <sz val="11"/>
        <color rgb="FF333333"/>
        <rFont val="Calibri"/>
        <family val="2"/>
      </rPr>
      <t xml:space="preserve">I guess. Erm, And I don't know if you mean how did I become aware of what PMS actually is, or how did I become aware that it was a thing? But it would have been (.) Like how did I first hear of it mentioned, but it would have been at school. And it would have been from boys. So I have a younger brother. I've got two brothers. My older brother's a lot older. And so my younger brother is the only one that I had to put up with this attitude about PMS from, because my older brother never lived with me as when we were kids. He was already grown up. And also, although I went to an all-girls school, there was a boy’s school next door and we (.) I travelled to the train every day (.) by train, every day from home to school and back. So there were a lot of boys on the train and we'd sort of all hang out together on the station platform and on the train home. And I remember (.) it would be a regular occurrence (.) if a girl was in an argument with a boy or seemed a bit moody. The boy would go 'ooh, ooh, P. M. T!' like that was the cause of the mood. So the first awareness I had of PMS or it wasn't sort of referred to as PMS back then, it was PMT (.) It was that it's a thing that girls and women get and it makes them stroppy and unreasonable. [Laugh] So yeah. </t>
    </r>
    <r>
      <rPr>
        <b/>
        <sz val="11"/>
        <color rgb="FF333333"/>
        <rFont val="Calibri"/>
        <family val="2"/>
      </rPr>
      <t xml:space="preserve">Interviewer: </t>
    </r>
    <r>
      <rPr>
        <sz val="11"/>
        <color rgb="FF333333"/>
        <rFont val="Calibri"/>
        <family val="2"/>
      </rPr>
      <t xml:space="preserve">And how old do you think you were? </t>
    </r>
    <r>
      <rPr>
        <b/>
        <sz val="11"/>
        <color rgb="FF333333"/>
        <rFont val="Calibri"/>
        <family val="2"/>
      </rPr>
      <t xml:space="preserve">Beth: </t>
    </r>
    <r>
      <rPr>
        <sz val="11"/>
        <color rgb="FF333333"/>
        <rFont val="Calibri"/>
        <family val="2"/>
      </rPr>
      <t>Well, er, sort of eleven twelve when I first became aware of that. And the boys would use it as an insult, really, if they thought you were being moody.</t>
    </r>
  </si>
  <si>
    <r>
      <t>Dani:</t>
    </r>
    <r>
      <rPr>
        <sz val="11"/>
        <color rgb="FF333333"/>
        <rFont val="Cambria"/>
        <family val="1"/>
      </rPr>
      <t xml:space="preserve"> God, it must have been from a magazine or something. Got a lot of my like sexual and reproductive education from girl’s magazines like shout and bliss and stuff. I'm sure they used to print all this kind of stuff. It must have been through there (.) </t>
    </r>
    <r>
      <rPr>
        <b/>
        <sz val="11"/>
        <color rgb="FF333333"/>
        <rFont val="Cambria"/>
        <family val="1"/>
      </rPr>
      <t>Interviewer:</t>
    </r>
    <r>
      <rPr>
        <sz val="11"/>
        <color rgb="FF333333"/>
        <rFont val="Cambria"/>
        <family val="1"/>
      </rPr>
      <t xml:space="preserve"> So probably as a child? </t>
    </r>
    <r>
      <rPr>
        <b/>
        <sz val="11"/>
        <color rgb="FF333333"/>
        <rFont val="Cambria"/>
        <family val="1"/>
      </rPr>
      <t>Dani:</t>
    </r>
    <r>
      <rPr>
        <sz val="11"/>
        <color rgb="FF333333"/>
        <rFont val="Cambria"/>
        <family val="1"/>
      </rPr>
      <t xml:space="preserve"> Yeah. I would have been like 10. I think I probably knew what it was, but just didn't really. In fact, the first memory I have of it is when I was in Florida on holiday and I remember being in a (.) in a big sort of pharmacy and there was a whole aisle that said PMS. [laugh] And I remember saying to my mom, "what is that?" But I don't know, but I (.) but then I have like a mixed memory. Of whether, she said, "oh, no, it's just the American version of PMT" or something like that? So I might have known, but I hadn't started my period then, so. Yeah, but I really can't remember. It's just I think it's always just been something that is just, you know, I've known about since I've known about periods maybe. I'm not sure. Sorry.</t>
    </r>
  </si>
  <si>
    <t>Magazine</t>
  </si>
  <si>
    <r>
      <t>Emma:</t>
    </r>
    <r>
      <rPr>
        <sz val="11"/>
        <color rgb="FF333333"/>
        <rFont val="Cambria"/>
        <family val="1"/>
      </rPr>
      <t xml:space="preserve"> I think (.) I can't be certain, but I think probably through (.) through my mam, through conversations with her because she (.) she suffered with PMS. I don't think she ever had PMDD, but definitely she had PMS. And so I think she probably talked to me about it. </t>
    </r>
    <r>
      <rPr>
        <b/>
        <sz val="11"/>
        <color rgb="FF333333"/>
        <rFont val="Cambria"/>
        <family val="1"/>
      </rPr>
      <t>Interviewer:</t>
    </r>
    <r>
      <rPr>
        <sz val="11"/>
        <color rgb="FF333333"/>
        <rFont val="Cambria"/>
        <family val="1"/>
      </rPr>
      <t xml:space="preserve"> So when you were a child, you think? </t>
    </r>
    <r>
      <rPr>
        <b/>
        <sz val="11"/>
        <color rgb="FF333333"/>
        <rFont val="Cambria"/>
        <family val="1"/>
      </rPr>
      <t>Emma:</t>
    </r>
    <r>
      <rPr>
        <sz val="11"/>
        <color rgb="FF333333"/>
        <rFont val="Cambria"/>
        <family val="1"/>
      </rPr>
      <t xml:space="preserve"> Er (.) Yeah.</t>
    </r>
  </si>
  <si>
    <t>Mum</t>
  </si>
  <si>
    <r>
      <t xml:space="preserve">Faith: </t>
    </r>
    <r>
      <rPr>
        <sz val="11"/>
        <color rgb="FF333333"/>
        <rFont val="Cambria"/>
        <family val="1"/>
      </rPr>
      <t xml:space="preserve">[Pause] It definitely wouldn't have been when I got my period first. I think it would have been down the line. I don't think we ever spoke about symptoms when we were (.) like in secondary school? </t>
    </r>
    <r>
      <rPr>
        <b/>
        <sz val="11"/>
        <color rgb="FF333333"/>
        <rFont val="Cambria"/>
        <family val="1"/>
      </rPr>
      <t xml:space="preserve">Gemma: </t>
    </r>
    <r>
      <rPr>
        <sz val="11"/>
        <color rgb="FF333333"/>
        <rFont val="Cambria"/>
        <family val="1"/>
      </rPr>
      <t xml:space="preserve">No, definitely not. </t>
    </r>
    <r>
      <rPr>
        <b/>
        <sz val="11"/>
        <color rgb="FF333333"/>
        <rFont val="Cambria"/>
        <family val="1"/>
      </rPr>
      <t xml:space="preserve">Faith: </t>
    </r>
    <r>
      <rPr>
        <sz val="11"/>
        <color rgb="FF333333"/>
        <rFont val="Cambria"/>
        <family val="1"/>
      </rPr>
      <t xml:space="preserve">So, I can't remember when but I know it was significantly after my period. </t>
    </r>
    <r>
      <rPr>
        <b/>
        <sz val="11"/>
        <color rgb="FF333333"/>
        <rFont val="Cambria"/>
        <family val="1"/>
      </rPr>
      <t xml:space="preserve">Interviewer: </t>
    </r>
    <r>
      <rPr>
        <sz val="11"/>
        <color rgb="FF333333"/>
        <rFont val="Cambria"/>
        <family val="1"/>
      </rPr>
      <t xml:space="preserve">So like maybe when you were a teenager? </t>
    </r>
    <r>
      <rPr>
        <b/>
        <sz val="11"/>
        <color rgb="FF333333"/>
        <rFont val="Cambria"/>
        <family val="1"/>
      </rPr>
      <t>Faith:</t>
    </r>
    <r>
      <rPr>
        <sz val="11"/>
        <color rgb="FF333333"/>
        <rFont val="Cambria"/>
        <family val="1"/>
      </rPr>
      <t xml:space="preserve"> Yeah, I don't even know where (.) I guess it was (.) I think it would have even been something informal like through conversation? How did I find out about it? </t>
    </r>
    <r>
      <rPr>
        <b/>
        <sz val="11"/>
        <color rgb="FF333333"/>
        <rFont val="Cambria"/>
        <family val="1"/>
      </rPr>
      <t xml:space="preserve">Gemma: </t>
    </r>
    <r>
      <rPr>
        <sz val="11"/>
        <color rgb="FF333333"/>
        <rFont val="Cambria"/>
        <family val="1"/>
      </rPr>
      <t xml:space="preserve">For me, it was my brother. Yeah, he goes to me. You're acting that way cos you're on yer period (.) </t>
    </r>
    <r>
      <rPr>
        <b/>
        <sz val="11"/>
        <color rgb="FF333333"/>
        <rFont val="Cambria"/>
        <family val="1"/>
      </rPr>
      <t xml:space="preserve">Faith: </t>
    </r>
    <r>
      <rPr>
        <sz val="11"/>
        <color rgb="FF333333"/>
        <rFont val="Cambria"/>
        <family val="1"/>
      </rPr>
      <t xml:space="preserve">Oh, they always love that. </t>
    </r>
    <r>
      <rPr>
        <b/>
        <sz val="11"/>
        <color rgb="FF333333"/>
        <rFont val="Cambria"/>
        <family val="1"/>
      </rPr>
      <t xml:space="preserve">Gemma: </t>
    </r>
    <r>
      <rPr>
        <sz val="11"/>
        <color rgb="FF333333"/>
        <rFont val="Cambria"/>
        <family val="1"/>
      </rPr>
      <t xml:space="preserve">They love that! [loud] And he was the first person that said it to me and I was like 'What are you talking about? Like, he's like 'So you're on your period again'. which I think, by the way, that guys get periods, they just don't bleed cos living with a guy, they get (.) they have these three days in a month where they're unbearable but erm, that's definitely the thing. But he literally told me he was like, 'you're act (.) you're actin' different'. You're just (.) why (.) why d'yer actually keep gettin' upset about everything? So then I was like 'Hold on a minute' Then I actually thought about it and I spoke to my mum about it and she said yeah that's (.) she didn't say PMS though. She just said that when you go on the period your emotions are up and down. </t>
    </r>
    <r>
      <rPr>
        <b/>
        <sz val="11"/>
        <color rgb="FF333333"/>
        <rFont val="Cambria"/>
        <family val="1"/>
      </rPr>
      <t xml:space="preserve">Faith: </t>
    </r>
    <r>
      <rPr>
        <sz val="11"/>
        <color rgb="FF333333"/>
        <rFont val="Cambria"/>
        <family val="1"/>
      </rPr>
      <t xml:space="preserve">I think I know about that. Yeah. </t>
    </r>
    <r>
      <rPr>
        <b/>
        <sz val="11"/>
        <color rgb="FF333333"/>
        <rFont val="Cambria"/>
        <family val="1"/>
      </rPr>
      <t xml:space="preserve">Gemma: </t>
    </r>
    <r>
      <rPr>
        <sz val="11"/>
        <color rgb="FF333333"/>
        <rFont val="Cambria"/>
        <family val="1"/>
      </rPr>
      <t xml:space="preserve">Yeah. I didn't know the term (.) even the term now to me is kinda new, like I only heard about it like maybe two, three years ago. To be honest, like PMS like (.) </t>
    </r>
    <r>
      <rPr>
        <b/>
        <sz val="11"/>
        <color rgb="FF333333"/>
        <rFont val="Cambria"/>
        <family val="1"/>
      </rPr>
      <t xml:space="preserve">Faith: </t>
    </r>
    <r>
      <rPr>
        <sz val="11"/>
        <color rgb="FF333333"/>
        <rFont val="Cambria"/>
        <family val="1"/>
      </rPr>
      <t xml:space="preserve">That just reminded me (.) I had a friend (.) we have a friend [name] who we were really close to. He would always like when we were in school he'd come and say to me "Are you on your period?" [laugh]. And I would say "Why?" and he' like "Your hands are trembling". So apparently when I'm on my period my hands tremble (.)and I didn't know that (.) </t>
    </r>
    <r>
      <rPr>
        <b/>
        <sz val="11"/>
        <color rgb="FF333333"/>
        <rFont val="Cambria"/>
        <family val="1"/>
      </rPr>
      <t xml:space="preserve">Gemma: </t>
    </r>
    <r>
      <rPr>
        <sz val="11"/>
        <color rgb="FF333333"/>
        <rFont val="Cambria"/>
        <family val="1"/>
      </rPr>
      <t xml:space="preserve">Wooooow! </t>
    </r>
    <r>
      <rPr>
        <b/>
        <sz val="11"/>
        <color rgb="FF333333"/>
        <rFont val="Cambria"/>
        <family val="1"/>
      </rPr>
      <t xml:space="preserve">Interviewer: </t>
    </r>
    <r>
      <rPr>
        <sz val="11"/>
        <color rgb="FF333333"/>
        <rFont val="Cambria"/>
        <family val="1"/>
      </rPr>
      <t xml:space="preserve">Was he always right, though? </t>
    </r>
    <r>
      <rPr>
        <b/>
        <sz val="11"/>
        <color rgb="FF333333"/>
        <rFont val="Cambria"/>
        <family val="1"/>
      </rPr>
      <t xml:space="preserve">Faith: </t>
    </r>
    <r>
      <rPr>
        <sz val="11"/>
        <color rgb="FF333333"/>
        <rFont val="Cambria"/>
        <family val="1"/>
      </rPr>
      <t xml:space="preserve">Yeaaaah. Like [Overlapping] just picking up a pen, or picking up a cup or something like (.) my hands were trembling (.) </t>
    </r>
    <r>
      <rPr>
        <b/>
        <sz val="11"/>
        <color rgb="FF333333"/>
        <rFont val="Cambria"/>
        <family val="1"/>
      </rPr>
      <t xml:space="preserve">Gemma: </t>
    </r>
    <r>
      <rPr>
        <sz val="11"/>
        <color rgb="FF333333"/>
        <rFont val="Cambria"/>
        <family val="1"/>
      </rPr>
      <t xml:space="preserve">[Overlapping] That's so weird! It's weird what guys see, you know? It's really strange, but yeah (.) [brother's name] will always (.) he knows like that if I'm on my period. He's like “you’re on your period, aren't you?" and he doesn't just say it, he doesn't just say it to just be annoying. He's always right when he says it. </t>
    </r>
    <r>
      <rPr>
        <b/>
        <sz val="11"/>
        <color rgb="FF333333"/>
        <rFont val="Cambria"/>
        <family val="1"/>
      </rPr>
      <t xml:space="preserve">Interviewer: </t>
    </r>
    <r>
      <rPr>
        <sz val="11"/>
        <color rgb="FF333333"/>
        <rFont val="Cambria"/>
        <family val="1"/>
      </rPr>
      <t xml:space="preserve">I've never heard of hands trembling, but it makes some sense because your um (.) various hormones are doing different things, including like, adrenaline, and cortisol, and you know, adrenaline can make you (.) </t>
    </r>
    <r>
      <rPr>
        <b/>
        <sz val="11"/>
        <color rgb="FF333333"/>
        <rFont val="Cambria"/>
        <family val="1"/>
      </rPr>
      <t xml:space="preserve">Gemma: </t>
    </r>
    <r>
      <rPr>
        <sz val="11"/>
        <color rgb="FF333333"/>
        <rFont val="Cambria"/>
        <family val="1"/>
      </rPr>
      <t xml:space="preserve">Tremble, like shake? </t>
    </r>
    <r>
      <rPr>
        <b/>
        <sz val="11"/>
        <color rgb="FF333333"/>
        <rFont val="Cambria"/>
        <family val="1"/>
      </rPr>
      <t xml:space="preserve">Interviewer: </t>
    </r>
    <r>
      <rPr>
        <sz val="11"/>
        <color rgb="FF333333"/>
        <rFont val="Cambria"/>
        <family val="1"/>
      </rPr>
      <t xml:space="preserve">Yeah. Yeah. Like ready to fight or flight [laugh] but yeah. That's a very observant friend you have! He should be a doctor or a detective! [Laugh]. </t>
    </r>
    <r>
      <rPr>
        <b/>
        <sz val="11"/>
        <color rgb="FF333333"/>
        <rFont val="Cambria"/>
        <family val="1"/>
      </rPr>
      <t xml:space="preserve">Faith: </t>
    </r>
    <r>
      <rPr>
        <sz val="11"/>
        <color rgb="FF333333"/>
        <rFont val="Cambria"/>
        <family val="1"/>
      </rPr>
      <t>I'll tell him, yeah, he'll be happy! [Laugh]</t>
    </r>
  </si>
  <si>
    <r>
      <t xml:space="preserve">Helen: </t>
    </r>
    <r>
      <rPr>
        <sz val="11"/>
        <color rgb="FF333333"/>
        <rFont val="Cambria"/>
        <family val="1"/>
      </rPr>
      <t>Probably as an adolescent, you know, having my mom take me to the gynaecologist being like, she's so emotional, like PMS pretty much was, you know, a mainstay from the start.</t>
    </r>
  </si>
  <si>
    <t>Doctor</t>
  </si>
  <si>
    <r>
      <t xml:space="preserve">Kathleen: </t>
    </r>
    <r>
      <rPr>
        <sz val="11"/>
        <color rgb="FF333333"/>
        <rFont val="Cambria"/>
        <family val="1"/>
      </rPr>
      <t xml:space="preserve">[long pause] I don't remember when um (.) it would be a very long time ago. And it was (.) always it was always in a very negative way. Yeah. I don't think I've ever heard PMS spoken about in a positive way. It was always kind of "Oh, well. You know, you're about to get your period, it's PMS!" [in a teasing tone] that kind of thing. Yes. </t>
    </r>
    <r>
      <rPr>
        <b/>
        <sz val="11"/>
        <color rgb="FF333333"/>
        <rFont val="Cambria"/>
        <family val="1"/>
      </rPr>
      <t xml:space="preserve">Interviewer: </t>
    </r>
    <r>
      <rPr>
        <sz val="11"/>
        <color rgb="FF333333"/>
        <rFont val="Cambria"/>
        <family val="1"/>
      </rPr>
      <t xml:space="preserve">But do you think it was as a child or a teen or a bit later? </t>
    </r>
    <r>
      <rPr>
        <b/>
        <sz val="11"/>
        <color rgb="FF333333"/>
        <rFont val="Cambria"/>
        <family val="1"/>
      </rPr>
      <t>Kathleen:</t>
    </r>
    <r>
      <rPr>
        <sz val="11"/>
        <color rgb="FF333333"/>
        <rFont val="Cambria"/>
        <family val="1"/>
      </rPr>
      <t xml:space="preserve"> I would probably say maybe in the late teens, young adults, yeah, definitely not before that.</t>
    </r>
  </si>
  <si>
    <r>
      <t xml:space="preserve">Aisha: </t>
    </r>
    <r>
      <rPr>
        <sz val="11"/>
        <color rgb="FF333333"/>
        <rFont val="Cambria"/>
        <family val="1"/>
      </rPr>
      <t>Um [exhale] I think it is because I must of tracked (.). I don't know. It was a Google search. Definitely. And. "Why do I feel anxiety? Why do I feel this, that" and PMS came to a (.) It was because I kept (.) my mood. I kept arguing with my mom and I get so angry suddenly and I was just googling it. And then I went to my doctor and I'd kind of calculated. Yeah, I do have PMS. At first it was like a week before I noticed it. But then when it came (.) a consequence of when it was 14 days before, and then I realized you can PMS for 14 days beforehand as well. That's (.) with me. As soon as it's 14 days, I start PMSing.</t>
    </r>
  </si>
  <si>
    <t>Google</t>
  </si>
  <si>
    <r>
      <t xml:space="preserve">Mala: </t>
    </r>
    <r>
      <rPr>
        <sz val="11"/>
        <color rgb="FF333333"/>
        <rFont val="Cambria"/>
        <family val="1"/>
      </rPr>
      <t xml:space="preserve">It wasn't (.) not so long ago. Actually it was probably (.) I can give you months (.) probably like six months ago? Yeah. </t>
    </r>
    <r>
      <rPr>
        <b/>
        <sz val="11"/>
        <color rgb="FF333333"/>
        <rFont val="Cambria"/>
        <family val="1"/>
      </rPr>
      <t xml:space="preserve">Interviewer: </t>
    </r>
    <r>
      <rPr>
        <sz val="11"/>
        <color rgb="FF333333"/>
        <rFont val="Cambria"/>
        <family val="1"/>
      </rPr>
      <t xml:space="preserve">OK and How did you find out? </t>
    </r>
    <r>
      <rPr>
        <b/>
        <sz val="11"/>
        <color rgb="FF333333"/>
        <rFont val="Cambria"/>
        <family val="1"/>
      </rPr>
      <t xml:space="preserve">Mala: </t>
    </r>
    <r>
      <rPr>
        <sz val="11"/>
        <color rgb="FF333333"/>
        <rFont val="Cambria"/>
        <family val="1"/>
      </rPr>
      <t>A friend told me that you are definitely PMSing [laughter]it's becoming a thing. You are acting so strange and that's not you normally. And then I was like, why am I acting like this? And she's like "when are you going to start your period?" and then I checked my Period calendar and it was in a week's time. So she was like "you are definitely PMSing". And then I went through the symptoms. That's me. That's me. That's me. That's me. [laugh]</t>
    </r>
  </si>
  <si>
    <r>
      <t>Noor:</t>
    </r>
    <r>
      <rPr>
        <sz val="11"/>
        <color rgb="FF333333"/>
        <rFont val="Cambria"/>
        <family val="1"/>
      </rPr>
      <t xml:space="preserve"> It's only the (.) probably the last. Four (.) I'd say five years. Only because of my little sister. </t>
    </r>
    <r>
      <rPr>
        <b/>
        <sz val="11"/>
        <color rgb="FF333333"/>
        <rFont val="Cambria"/>
        <family val="1"/>
      </rPr>
      <t>Interviewer:</t>
    </r>
    <r>
      <rPr>
        <sz val="11"/>
        <color rgb="FF333333"/>
        <rFont val="Cambria"/>
        <family val="1"/>
      </rPr>
      <t xml:space="preserve"> So through her experiences? </t>
    </r>
    <r>
      <rPr>
        <b/>
        <sz val="11"/>
        <color rgb="FF333333"/>
        <rFont val="Cambria"/>
        <family val="1"/>
      </rPr>
      <t>Noor:</t>
    </r>
    <r>
      <rPr>
        <sz val="11"/>
        <color rgb="FF333333"/>
        <rFont val="Cambria"/>
        <family val="1"/>
      </rPr>
      <t xml:space="preserve"> Yeah (.) </t>
    </r>
    <r>
      <rPr>
        <b/>
        <sz val="11"/>
        <color rgb="FF333333"/>
        <rFont val="Cambria"/>
        <family val="1"/>
      </rPr>
      <t>Interviewer:</t>
    </r>
    <r>
      <rPr>
        <sz val="11"/>
        <color rgb="FF333333"/>
        <rFont val="Cambria"/>
        <family val="1"/>
      </rPr>
      <t xml:space="preserve"> She'd been telling you about (.) </t>
    </r>
    <r>
      <rPr>
        <b/>
        <sz val="11"/>
        <color rgb="FF333333"/>
        <rFont val="Cambria"/>
        <family val="1"/>
      </rPr>
      <t>Noor:</t>
    </r>
    <r>
      <rPr>
        <sz val="11"/>
        <color rgb="FF333333"/>
        <rFont val="Cambria"/>
        <family val="1"/>
      </rPr>
      <t xml:space="preserve"> PMS.  Uhuh. </t>
    </r>
    <r>
      <rPr>
        <b/>
        <sz val="11"/>
        <color rgb="FF333333"/>
        <rFont val="Cambria"/>
        <family val="1"/>
      </rPr>
      <t>Interviewer:</t>
    </r>
    <r>
      <rPr>
        <sz val="11"/>
        <color rgb="FF333333"/>
        <rFont val="Cambria"/>
        <family val="1"/>
      </rPr>
      <t xml:space="preserve"> So you never heard it at school or like anyone teasing anyone about PMS? </t>
    </r>
    <r>
      <rPr>
        <b/>
        <sz val="11"/>
        <color rgb="FF333333"/>
        <rFont val="Cambria"/>
        <family val="1"/>
      </rPr>
      <t>Noor:</t>
    </r>
    <r>
      <rPr>
        <sz val="11"/>
        <color rgb="FF333333"/>
        <rFont val="Cambria"/>
        <family val="1"/>
      </rPr>
      <t xml:space="preserve"> Nowhere.</t>
    </r>
  </si>
  <si>
    <t>mid 20s</t>
  </si>
  <si>
    <t>Bangladeshi and black participants older.</t>
  </si>
  <si>
    <t>Teasing, boys mentioning it</t>
  </si>
  <si>
    <t>Nothing at school, not much from mums, generally rumour.</t>
  </si>
  <si>
    <t>During academic or clinical research/ training</t>
  </si>
  <si>
    <t>Normal changes</t>
  </si>
  <si>
    <t>PMS</t>
  </si>
  <si>
    <t>PMDD</t>
  </si>
  <si>
    <t>3-6%</t>
  </si>
  <si>
    <r>
      <t>Fran:</t>
    </r>
    <r>
      <rPr>
        <sz val="11"/>
        <rFont val="Cambria"/>
        <family val="1"/>
      </rPr>
      <t xml:space="preserve"> I thought I had just said? I think premenstrual symptoms occur in up to 80% of women, but the symptoms are problematic in interfering with their functioning and/or quality of life in 20%.</t>
    </r>
  </si>
  <si>
    <r>
      <t xml:space="preserve">Andrew: </t>
    </r>
    <r>
      <rPr>
        <sz val="11"/>
        <rFont val="Cambria"/>
        <family val="1"/>
      </rPr>
      <t>Well , there has been a lot of epidemiological studies on this, and I would say that a majority of all women have got (.) perhaps 80 percent have got a condition that so that they can feel in some way from somatic complaints or maybe mood symptoms that the menses are approaching. And that is a majority. And for most of them, these symptoms are entirely trivial and they would not dream to ask for help for them, etc. Then if you look at a condition that is so severe that it's regarded by the women themselves to be a considerable problem, I would say around 5 to 7 percent or so of women of fertile age. If you use the DSM criteria and ask women to rate their symptoms daily for two prospective cycles and then use a definition in that that they should have a cyclicity in at least 5 symptoms, then you would be down to 2 percent or so I think. But (.) but that I think is fair to say that 5 to 7 percent have got symptoms that are sufficiently severe to be a major problem for them.</t>
    </r>
  </si>
  <si>
    <t>5-7%</t>
  </si>
  <si>
    <r>
      <t xml:space="preserve">Debbie: </t>
    </r>
    <r>
      <rPr>
        <sz val="11"/>
        <rFont val="Cambria"/>
        <family val="1"/>
      </rPr>
      <t>It depends entirely on how you [pause] operationalize it. You know, how common is it for people to have mild changes that don't (.) like (.)? What I'm trying to think of is like, how common is it for people who have mild changes that don't interfere with your life? Probably like really common. Probably, you know, 80 percent or something like this. I wouldn't say all. I've known quite a few women who are like 'I've never had any symptom whatsoever' [laugh].</t>
    </r>
  </si>
  <si>
    <r>
      <t xml:space="preserve">Celia: </t>
    </r>
    <r>
      <rPr>
        <sz val="11"/>
        <rFont val="Cambria"/>
        <family val="1"/>
      </rPr>
      <t>Well, I think probably it depends on the definition you have. If you're talking about disabling symptoms (.) certainly that would be under 7 percent if you're talking about bothersome symptoms. It could be up to 20 percent depending on whether you require one symptom or more than one or whether you require more than one day (.) premenstrually.</t>
    </r>
  </si>
  <si>
    <t>Under 7%</t>
  </si>
  <si>
    <r>
      <t xml:space="preserve">Sarah: </t>
    </r>
    <r>
      <rPr>
        <sz val="11"/>
        <rFont val="Cambria"/>
        <family val="1"/>
      </rPr>
      <t>Well, it depends if you're talking about. I mean, most women notice a little bit of a change in something (.) it might be a little bit of breast soreness. So they know from that that they're about to get a period. That's a good thing (.) they know when their period's due. They could be prepared. That is not a disorder. So if you're talking about a disorder that really it is debilitating. It's I think it's a small percentage of women it would probably be about 5% of menstruating women. If you're talking about how many women notice a change that causes them a little bit of distress, uh you know a little bit more than that (.) being a severe disorder? You know, it could be up to about 30 percent of women. But it's, you know, the intensity of symptoms vary a great deal.</t>
    </r>
  </si>
  <si>
    <t>50-80%</t>
  </si>
  <si>
    <t>10-15%</t>
  </si>
  <si>
    <t>3-5%</t>
  </si>
  <si>
    <r>
      <t xml:space="preserve">Thomas: </t>
    </r>
    <r>
      <rPr>
        <sz val="11"/>
        <rFont val="Cambria"/>
        <family val="1"/>
      </rPr>
      <t>Well, it's very common, it's er (.) I can only refer to (.) I was part of a television program. And in the city of (.) of where I live, it's about 150K inhabitants. And (.) and during the two days after this program, the department had about 50 calls from patients who wanted to come and see us. So it was a very common (.) common way. But I mean, the severity varies a lot. And as a (.) as I would say that more (.) or more or less well over 50 percent perhaps, or up to 70 to 80 percent it has been recorded feel some changes in relation to the menstrual cycle. So it's (.) it's more uncommon not to feel changes than feel changes, although I mean, these are not to be considered to be pathological, I mean, to be considered as um 'disorders'. But these (.) these figures about three to five percent of the female population, in fertile ages (.) that have (.) have this a more severe condition. That's (.) that's also something which (.) which would need treatment and help in any way. And in (.) in (.) I would say that it's (.) it's more (.) more than the ones that actually fulfil the criteria of PMDD that need help. I would say about ten to fifteen percent or perhaps even more but, but at least in, in, in that range I would say. And the rest of course, I mean I think that they can manage themself by (.) by knowing what it's (.) what is happening. And also by (.) by changing their lifestyles, sometimes (.) many patients which I have met, they say that they keep a diary in advance so that they know the days when they are going to feel bad. And that helps them to, to at least feel (.). I mean, you're able to cope with the situation. But er, of course, I mean, 80 percent of the female population in fertile ages, are not being (.) have not a disorder. That's something which I have to say (.) Some lay press, it seems, has everyone more or less as having this disorder (.). and that's not true.</t>
    </r>
  </si>
  <si>
    <t>5-8%</t>
  </si>
  <si>
    <t>up to 95%</t>
  </si>
  <si>
    <t>Up to 30%</t>
  </si>
  <si>
    <r>
      <t xml:space="preserve">Susan: </t>
    </r>
    <r>
      <rPr>
        <sz val="11"/>
        <rFont val="Cambria"/>
        <family val="1"/>
      </rPr>
      <t>Well, I would say that (.) well, what the research shows us (.) it's not (.) that simple. So, there's a lot of studies that show that the majority of women say (.) so some studies say like 95 percent of women get some sort of premenstrual change, but that can be quite minor. It might not be noticeable. Women can cope with it and it certainly doesn't have any effect on women's daily lives. What, the research suggests is that between five and eighty (.)[correction] eight percent of women, depending on whatever study you're looking at, experience moderate to severe premenstrual changes which cause distress. Um, and there's some studies that say about 30 percent of women get moderate changes and then this 5 to 8 percent get severe changes. It depends on where you draw the line. In terms of what PMS is. So I would. That's why I kind of talk about it much more in terms of premenstrual distress and impact on lives, because you can have a change. Um, I don't know, I'll give you an example in terms of the menopause, which is I'm kind of in at the moment. So I get hot flushes and I'll probably have to get out my fan, actually (Oh, it's here in front of me!) so I'll probably get one while I'm talking to you. But that doesn't cause me distress (.) because I normalize my menopausal changes. The main change I have is hot flushes, which makes me feel hot. And then I'm getting a bit like that now. And I just get my fan out (.) and I'm not distressed by that. But there are many women who have that change that I'm having, and they're extremely distressed by it. And the idea of in the workplace or in an interaction with another person, someone knowing they were having a hot flush, causes them a lot of distress. And then they go and take drugs for it. So I suppose my (.) I would make a similar argument around premenstrual change in that many women experience premenstrual changes. And for some they're quite minor and they might know they're a bit more clumsy or they're a bit more irritable. Physical changes are an issue and I'm increasingly interested in issues around the body and embodiment And how women feel about their body's premenstrually which you know, I'm happy to talk about separately, if you want to talk about that? But we react to those changes differently as women. And so this thing about how many women get it is a hard number (.) I think lots of women get the changes, but it's how they then respond to it. And (.) that (.) that is whether they've actually got PMS.</t>
    </r>
  </si>
  <si>
    <r>
      <t xml:space="preserve">Marta: </t>
    </r>
    <r>
      <rPr>
        <sz val="11"/>
        <rFont val="Cambria"/>
        <family val="1"/>
      </rPr>
      <t xml:space="preserve">[Audible exhale] Well, that's a good question. And if you're asking about my understanding, I would say I don't really know [laugh] I think the general estimates that are typically given (.) I mean, what I write myself when I when I write a paper, er (.) I would say it's it's found in three to five percent of women. I would definitely lean more towards 3 percent than the 5 percent. And (.) but (.) In all honesty, I think that even the 3 percent prevalence is probably a bit overrated [pause] I'm saying this because I'm currently working on a project on an endocrine disorder called Polycystic Ovary Syndrome, which is also common in women. And the typical prevalence rate reported in the literature is (.) if you take the low range around 6 percent. But when we look at the number of women who've been diagnosed in the registers, because we have registers for everything. Every diagnosis made by a doctor. We can only see that about 1.5 percent of all women actually have been diagnosed with PCOS. And of course, you can suspect that some women go undiagnosed, but not (.) not seventy five percent that seems unlikely. And I think the same thing is going on with PMS. That it is common. I mean, anything that's above 1 percent is common in women, but maybe not as common as 3 percent… </t>
    </r>
    <r>
      <rPr>
        <b/>
        <sz val="11"/>
        <rFont val="Cambria"/>
        <family val="1"/>
      </rPr>
      <t xml:space="preserve">Interviewer: </t>
    </r>
    <r>
      <rPr>
        <sz val="11"/>
        <rFont val="Cambria"/>
        <family val="1"/>
      </rPr>
      <t xml:space="preserve">Do you have any theories or ideas about why the prevalence might be slightly exaggerated? </t>
    </r>
    <r>
      <rPr>
        <b/>
        <sz val="11"/>
        <rFont val="Cambria"/>
        <family val="1"/>
      </rPr>
      <t xml:space="preserve">Marta: </t>
    </r>
    <r>
      <rPr>
        <sz val="11"/>
        <rFont val="Cambria"/>
        <family val="1"/>
      </rPr>
      <t>I think that there's (.) I mean, the studies that have been done on (.) on the issue. I think the best study whatsoever is (.) is a prevalence study that was made in Reykjavik, where they actually asked women to perform daily symptom ratings for a number of months and they used very strict criteria to diagnose PMDD. Whereas I think that some of the higher estimates derive from (.) also population based studies, but more interview studies (.) er, where so that that probably means that (.) um we know that from (.) from just women reporting they have PMS. If you're actually try to verify prospectively quite a (.) almost 50 percent or something, actually don't have PMDD.</t>
    </r>
  </si>
  <si>
    <t>1-3%</t>
  </si>
  <si>
    <r>
      <t xml:space="preserve">Ria: </t>
    </r>
    <r>
      <rPr>
        <sz val="11"/>
        <rFont val="Cambria"/>
        <family val="1"/>
      </rPr>
      <t>Defining PMS as the autumn season, the luteal phase of the cycle? I (.) I do invoke the term PMS because it's like a commonly circulating cultural acronym that people seem to understand and know about, but defining it as more as the autumn season, the luteal phase. And I won't go into it, you know. You know, all those things! [Laugh] So fill that part in. I would say that. It happens in anybody that menstruates. I will say that. Yeah.</t>
    </r>
  </si>
  <si>
    <r>
      <t>Anne:</t>
    </r>
    <r>
      <rPr>
        <sz val="11"/>
        <rFont val="Cambria"/>
        <family val="1"/>
      </rPr>
      <t xml:space="preserve"> [Pause] Erm, I would put the prevalence of (.) pre (.) if we're talking about premenstrual disorders. So, you know, it just very simply the cyclical mood, er the cyclical symptom change with impact on quality of life. I would put that around the 20 percent mark? And then the very severe end of the spectrum, about 5 percent? I do have a (.) a slight confusion or difficulty around the diagnosis of premenstrual dysphoric disorder because that is based on (.) now. I'm just going to use a little bit [my notes]. So it is (.) that is based on the American Psychiatric Association's, the definition of where you need five out of eleven symptoms, one which must be from a list of the first four. And so that (.) that I think myself and the other trustees at NAPS come from a very clinical background where we do look at specific definitions. And I think that that definition, that diagnosis of premenstrual dysphoric disorder excludes some women that don't conform to those criteria, but still have very severe symptoms that impact on negative life and may make them feel suicidal. So I do have a slight issue. You know the (.) just the uncertainty around that. And I think that's why [names of colleagues] produced the comparison of a different definition (.) definitions, which is on the website. I can't (.) remember the original question now? Sorry. </t>
    </r>
    <r>
      <rPr>
        <b/>
        <sz val="11"/>
        <rFont val="Cambria"/>
        <family val="1"/>
      </rPr>
      <t xml:space="preserve">Interviewer: </t>
    </r>
    <r>
      <rPr>
        <sz val="11"/>
        <rFont val="Cambria"/>
        <family val="1"/>
      </rPr>
      <t xml:space="preserve">It was about prevalence (.)Well, with all prevalence, to be honest, it's a little bit with a pinch of salt, isn't it? It's a (.) </t>
    </r>
    <r>
      <rPr>
        <b/>
        <sz val="11"/>
        <rFont val="Cambria"/>
        <family val="1"/>
      </rPr>
      <t xml:space="preserve">Anne: </t>
    </r>
    <r>
      <rPr>
        <sz val="11"/>
        <rFont val="Cambria"/>
        <family val="1"/>
      </rPr>
      <t>It is, absolutely. Yeah. So to answer your question very simply. Twenty percent for PMS premenstrual disorders. Five percent for what we're saying is PMDD. But I think that five percent should also include the very severe end who don't conform to the criteria of the DSM 5.</t>
    </r>
  </si>
  <si>
    <r>
      <t>Barbara:</t>
    </r>
    <r>
      <rPr>
        <sz val="11"/>
        <rFont val="Cambria"/>
        <family val="1"/>
      </rPr>
      <t xml:space="preserve"> Most women may identify symptoms, but a moderate - severe problem with PMS may be around 20%.  3-6% meet the criteria for PMDD.</t>
    </r>
  </si>
  <si>
    <r>
      <t xml:space="preserve">John: </t>
    </r>
    <r>
      <rPr>
        <sz val="11"/>
        <rFont val="Cambria"/>
        <family val="1"/>
      </rPr>
      <t xml:space="preserve">Well, it depends on the definition that's used. But premenstrual syndrome as defined, er (.) which is basically </t>
    </r>
    <r>
      <rPr>
        <u/>
        <sz val="11"/>
        <rFont val="Cambria"/>
        <family val="1"/>
      </rPr>
      <t>any</t>
    </r>
    <r>
      <rPr>
        <sz val="11"/>
        <rFont val="Cambria"/>
        <family val="1"/>
      </rPr>
      <t xml:space="preserve"> symptom, physical or psychological, premenstrually that can be attributed to that (.) about 80% of women.</t>
    </r>
  </si>
  <si>
    <r>
      <t>Laura:</t>
    </r>
    <r>
      <rPr>
        <sz val="11"/>
        <rFont val="Cambria"/>
        <family val="1"/>
      </rPr>
      <t xml:space="preserve"> So PMS is about (.) PMS symptoms occur, but we don't have a good definition of PMS ACOG really hasn't (.) well, I guess the International Society for the Study of Premenstrual Disorders has a reasonable one. Um but [pause] about [pause] 20 percent of women probably experience at least an annoying set (.) set of symptoms, which would constitute a syndrome. Um, PMDD occurs in about 3 percent of women (.) at tops 5 percent.</t>
    </r>
  </si>
  <si>
    <r>
      <t xml:space="preserve">Zoe: </t>
    </r>
    <r>
      <rPr>
        <sz val="11"/>
        <rFont val="Cambria"/>
        <family val="1"/>
      </rPr>
      <t>Um (.) I would say PMS is fairly common, like um if (.) if (.) it's impossible to put (.) It's not uncommon. I don't want to put percentages on it, but it's not an uncommon experience. Um, I think what is uncommon is um women who may have quite extreme experiences, but I think most women or many women um have a period of time before their period. And it may not be every cycle, but it can be um with (.) with many cycles where they experience an increased sense of just sensitivity and vulnerability to (.) to (.) to managing stressors.</t>
    </r>
  </si>
  <si>
    <t>uncommon</t>
  </si>
  <si>
    <t>common</t>
  </si>
  <si>
    <t>most women</t>
  </si>
  <si>
    <r>
      <t xml:space="preserve">Geraldine: </t>
    </r>
    <r>
      <rPr>
        <sz val="11"/>
        <rFont val="Cambria"/>
        <family val="1"/>
      </rPr>
      <t>Ha ha! [Laugh] Well [exhale] you know, the psychiatrist say that PMDD is about 2 to 3 percent of people in epidemiological studies. I don't know of any good estimates of how common PMS is (.) Uh, premenstrual symptoms. If you don't call it a 'syndrome', that's very common. Um (.) maybe 90 percent of women experience something? So it's a very slippery definition. But as I said before. Most women, anyway, seem to think they have it.</t>
    </r>
  </si>
  <si>
    <t>2-3%</t>
  </si>
  <si>
    <t>unknown</t>
  </si>
  <si>
    <r>
      <t xml:space="preserve">Chris: </t>
    </r>
    <r>
      <rPr>
        <sz val="11"/>
        <rFont val="Cambria"/>
        <family val="1"/>
      </rPr>
      <t>So we're talking PMS [pause] because it's difficult until you define it, so it probably occurs (.) premenstrual symptoms are almost certainly physiological and they probably occur in over 50 percent of the population. Severe PMS (.) depends how you're defining it. Because I sort of think severe PMS and PMDD are more or less the same thing. And so. So then you say it's 5 to 8 percent of the population, but of course you will find 25 percent of the population say as having severe symptoms.</t>
    </r>
  </si>
  <si>
    <t>Over 50%</t>
  </si>
  <si>
    <r>
      <t xml:space="preserve">Jo: </t>
    </r>
    <r>
      <rPr>
        <sz val="11"/>
        <rFont val="Cambria"/>
        <family val="1"/>
      </rPr>
      <t xml:space="preserve">It's a lot more common than I think we (.) we had previously thought. I mean, it might be 25 percent of women will have some element of PMS. I think it's (.) as time's gone on as well, because I have now [pause] as a result of this study attracted lots of women, who (.) who either are self-diagnosed or they've been diagnosed or (.) or they've struggled to be diagnosed. I think it's one of these things that's very difficult because the number of women with core PMDD is probably relatively small, but there are lots of women who've got other mental health issues or co-morbidities or whatever you like to call them. And so it's (.) it's a (.) I think some you know, lots of the women that I'm speaking to, now, are really very difficult to manage? </t>
    </r>
    <r>
      <rPr>
        <b/>
        <sz val="11"/>
        <rFont val="Cambria"/>
        <family val="1"/>
      </rPr>
      <t xml:space="preserve">Interviewer: </t>
    </r>
    <r>
      <rPr>
        <sz val="11"/>
        <rFont val="Cambria"/>
        <family val="1"/>
      </rPr>
      <t xml:space="preserve">Yeah. And you're seeing a lot of people because they're coming to you! </t>
    </r>
    <r>
      <rPr>
        <b/>
        <sz val="11"/>
        <rFont val="Cambria"/>
        <family val="1"/>
      </rPr>
      <t xml:space="preserve">Jo: </t>
    </r>
    <r>
      <rPr>
        <sz val="11"/>
        <rFont val="Cambria"/>
        <family val="1"/>
      </rPr>
      <t>And they're obviously coming because they're quite desperate. So I think it's good that there are um [pause] groups that put women in touch with other women because otherwise they'd be incredibly isolated, wouldn't they? But I mean, a lot of the patients that I'm dealing with are coming from far away. So a lot of it's being done by Skype or, you know, some sort of video conferencing; they might be in London. They could be in Hull or [inhale] wherever. But actually, for this particular problem, that doesn't matter as long as you can find somebody to co-manage them. So, you know, I have women in North Wales and I've just ended up finding out who the gynaecologists are who will be sympathetic to the problem. And a lot of (.) a lot of the colleagues I've got are through British Menopause Society. And it's obviously it's not (.) It's not to do with menopause, is it? But I think it's that interest in hormones that means that they might have a co-interest in PMS?</t>
    </r>
  </si>
  <si>
    <t>relatively small</t>
  </si>
  <si>
    <t>90%+</t>
  </si>
  <si>
    <t>Under 15%</t>
  </si>
  <si>
    <t>20-30%</t>
  </si>
  <si>
    <t>n/a or unknown</t>
  </si>
  <si>
    <t>80% +</t>
  </si>
  <si>
    <t>NORMAL</t>
  </si>
  <si>
    <r>
      <t>Alice</t>
    </r>
    <r>
      <rPr>
        <sz val="11"/>
        <rFont val="Cambria"/>
        <family val="1"/>
      </rPr>
      <t xml:space="preserve">: My (.) for me, my (.) my fellow (.) women. You know, my (.) my (.) with my friends,  to women and my, you know, my sisters. To be honest, we don't use ever the phrase PMS. We will talk a lot more about I'm about to have my period or I've got my period or I’m on my period. But that might just be. The term, the terminology that we use and I think that PMS is used by men a lot more than women. That phrase PMS. </t>
    </r>
    <r>
      <rPr>
        <b/>
        <sz val="11"/>
        <rFont val="Cambria"/>
        <family val="1"/>
      </rPr>
      <t>Interviewer:</t>
    </r>
    <r>
      <rPr>
        <sz val="11"/>
        <rFont val="Cambria"/>
        <family val="1"/>
      </rPr>
      <t xml:space="preserve"> Would you prefer (.) I mean, it sounds a bit clinical, to use in a normal conversation. But how about the phrase ‘pre-menstrual symptoms’? I mean, is that something that you'd be more comfortable saying? </t>
    </r>
    <r>
      <rPr>
        <b/>
        <sz val="11"/>
        <rFont val="Cambria"/>
        <family val="1"/>
      </rPr>
      <t>Alice:</t>
    </r>
    <r>
      <rPr>
        <sz val="11"/>
        <rFont val="Cambria"/>
        <family val="1"/>
      </rPr>
      <t xml:space="preserve"> I mean, I think my experience when I know I'm about to get my period because I get some pre symptoms and pre-menstrual symptoms, but actually I think most people think PMS is the bleeding. Yeah. You know, people think PMS is right now - bleeding – whereas it is actually, you know, the abbreviation PMS is the before, but no one even ever talks about the after really, it’s sort of an umbrella term is if anything is used as an umbrella term for the whole pre, during and past.</t>
    </r>
  </si>
  <si>
    <r>
      <t xml:space="preserve">Beth: </t>
    </r>
    <r>
      <rPr>
        <sz val="11"/>
        <rFont val="Cambria"/>
        <family val="1"/>
      </rPr>
      <t>[Long pause] I actually (.) and I feel bad. Erm, but as a doctor, not knowing how common it is, I would guess (.) I don't know if I had to (.) It is a guess. It's based on absolutely no evidence whatsoever. I'd probably guess that about 75 percent of women get PMS, but I've no idea. Really.</t>
    </r>
  </si>
  <si>
    <r>
      <t xml:space="preserve">Dani: </t>
    </r>
    <r>
      <rPr>
        <sz val="11"/>
        <rFont val="Cambria"/>
        <family val="1"/>
      </rPr>
      <t>Erm, [pause] I don't know, actually, I'd say it's pretty common like. [Pause] I'd say that like probably quite a few (.) people who menstruate and women sort of experience it from time to time, but maybe it's not always recognized as that. Maybe it's sort of (.) it is sort of recognized as being in a bad mood or something or vice versa with your knowl (.) with your education? I don't know. Erm, Yeah, I'd say it's probably like [pause] relatively common, but I don't think everybody who menstruates experiences it or suffers from it.</t>
    </r>
  </si>
  <si>
    <t>relatively common</t>
  </si>
  <si>
    <r>
      <t xml:space="preserve">Emma: </t>
    </r>
    <r>
      <rPr>
        <sz val="11"/>
        <rFont val="Cambria"/>
        <family val="1"/>
      </rPr>
      <t>I think around [exhale] 80 percent of (.) people probably experience PMS symptoms and out of those I would say around 10 percent, 8 to 10 percent have (.) PMDD, so very severe symptoms.</t>
    </r>
  </si>
  <si>
    <t>8-10%</t>
  </si>
  <si>
    <r>
      <t xml:space="preserve">Faith: </t>
    </r>
    <r>
      <rPr>
        <sz val="11"/>
        <rFont val="Cambria"/>
        <family val="1"/>
      </rPr>
      <t xml:space="preserve">Ooh. I'd assumed (.) now that you're askin' (.) [laugh]. </t>
    </r>
    <r>
      <rPr>
        <b/>
        <sz val="11"/>
        <rFont val="Cambria"/>
        <family val="1"/>
      </rPr>
      <t xml:space="preserve">Interviewer: </t>
    </r>
    <r>
      <rPr>
        <sz val="11"/>
        <rFont val="Cambria"/>
        <family val="1"/>
      </rPr>
      <t xml:space="preserve"> It's not a trick! I just want to hear you to respond (.) </t>
    </r>
    <r>
      <rPr>
        <b/>
        <sz val="11"/>
        <rFont val="Cambria"/>
        <family val="1"/>
      </rPr>
      <t xml:space="preserve">Faith: </t>
    </r>
    <r>
      <rPr>
        <sz val="11"/>
        <rFont val="Cambria"/>
        <family val="1"/>
      </rPr>
      <t xml:space="preserve">Yeah. I assumed it was everyone, but now I'm thinkin' maybe it's not? </t>
    </r>
  </si>
  <si>
    <r>
      <t>Gemma:</t>
    </r>
    <r>
      <rPr>
        <sz val="11"/>
        <rFont val="Cambria"/>
        <family val="1"/>
      </rPr>
      <t xml:space="preserve"> I actually don't think it's for everyone. Yeah, I think it's I think maybe it is for everyone. Yeah, but different (.) because I think for me personally. My brother 'cos he lives with me. He knew I was on my period. My friends don't like. I've never heard it in my life. I think that (.) it doesn't affect (.) I can kind of control it. Like I cry a lot more. But again, those are moments when I'm by myself watching telly. Those are very alone moments, I think (.) And in the moments my friends have said it to me (.) like they pass a comment, I haven't been on my period, I've just been snappy that day.[laugh] So I feel like with me. Unless you live with me, unless you're very, very close to me, you probably wouldn't know. Whereas with other people because they're less able (.) because they experience it more, you would know? So maybe not everyone feels it. Or maybe people feel it. Maybe everyone experiences it but at different levels? What do you think? </t>
    </r>
    <r>
      <rPr>
        <b/>
        <sz val="11"/>
        <rFont val="Cambria"/>
        <family val="1"/>
      </rPr>
      <t>Faith:</t>
    </r>
    <r>
      <rPr>
        <sz val="11"/>
        <rFont val="Cambria"/>
        <family val="1"/>
      </rPr>
      <t xml:space="preserve"> In terms of like. Does everyone get it? </t>
    </r>
    <r>
      <rPr>
        <b/>
        <sz val="11"/>
        <rFont val="Cambria"/>
        <family val="1"/>
      </rPr>
      <t>Gemma:</t>
    </r>
    <r>
      <rPr>
        <sz val="11"/>
        <rFont val="Cambria"/>
        <family val="1"/>
      </rPr>
      <t xml:space="preserve"> [Audible sigh- exhalation] That's a tricky one. I don't know. I was thinking like maybe everyone does. But then at varied (.) like it ranges. So maybe you (.) maybe everyone gets it, but it's like so (.) [interrupted] like such a small thing. </t>
    </r>
    <r>
      <rPr>
        <b/>
        <sz val="11"/>
        <rFont val="Cambria"/>
        <family val="1"/>
      </rPr>
      <t>Faith:</t>
    </r>
    <r>
      <rPr>
        <sz val="11"/>
        <rFont val="Cambria"/>
        <family val="1"/>
      </rPr>
      <t xml:space="preserve"> Someone might just be craving ice cream or something, whereas someone might be going through emotional (.) [Quietly interrupting] </t>
    </r>
    <r>
      <rPr>
        <b/>
        <sz val="11"/>
        <rFont val="Cambria"/>
        <family val="1"/>
      </rPr>
      <t>Gemma:</t>
    </r>
    <r>
      <rPr>
        <sz val="11"/>
        <rFont val="Cambria"/>
        <family val="1"/>
      </rPr>
      <t xml:space="preserve"> But I think everyone (.) I think. I don't know. I would assume that most people do. Is there an answer to that question? Cos I'm actually intrigued?</t>
    </r>
  </si>
  <si>
    <r>
      <t xml:space="preserve">Helen: </t>
    </r>
    <r>
      <rPr>
        <sz val="11"/>
        <rFont val="Cambria"/>
        <family val="1"/>
      </rPr>
      <t>From my understanding, PMS effects 70 percent or more of individuals with a period. I should say menstruating and not all of us have a period, I guess! [Laugh]. Those who are producing eggs. Yeah.</t>
    </r>
  </si>
  <si>
    <t>70% +</t>
  </si>
  <si>
    <r>
      <t xml:space="preserve">Kathleen: </t>
    </r>
    <r>
      <rPr>
        <sz val="11"/>
        <rFont val="Cambria"/>
        <family val="1"/>
      </rPr>
      <t>Er [long pause] I don't know. I mean, I haven't heard PMS talked about for a while. Um, and I have a lot of very good female friends. We don't talk about it. I can't say that I've ever been around my friends. Definitely not for a very long time where I thought, "oh, you're in a bit of a mood, I wonder if your per (.)" Ach! It just doesn't enter my mind. It's not something we refer to so I don't know if that's because they're not experiencing it or just that they've learnt to manage it in a way. I'm just kind of (.) yeah I'm blind, but it's definitely not something that comes up in my conversations sort of thing (.)</t>
    </r>
  </si>
  <si>
    <r>
      <t xml:space="preserve">Aisha: </t>
    </r>
    <r>
      <rPr>
        <sz val="11"/>
        <rFont val="Cambria"/>
        <family val="1"/>
      </rPr>
      <t xml:space="preserve">Very common. And some people don't even know they have it. </t>
    </r>
    <r>
      <rPr>
        <b/>
        <sz val="11"/>
        <rFont val="Cambria"/>
        <family val="1"/>
      </rPr>
      <t>Interviewer:</t>
    </r>
    <r>
      <rPr>
        <sz val="11"/>
        <rFont val="Cambria"/>
        <family val="1"/>
      </rPr>
      <t xml:space="preserve"> So like most people who menstruate? </t>
    </r>
    <r>
      <rPr>
        <b/>
        <sz val="11"/>
        <rFont val="Cambria"/>
        <family val="1"/>
      </rPr>
      <t xml:space="preserve">Aisha: </t>
    </r>
    <r>
      <rPr>
        <sz val="11"/>
        <rFont val="Cambria"/>
        <family val="1"/>
      </rPr>
      <t>Most people, yeah.</t>
    </r>
  </si>
  <si>
    <t>Most people</t>
  </si>
  <si>
    <r>
      <t xml:space="preserve">Mala: </t>
    </r>
    <r>
      <rPr>
        <sz val="11"/>
        <rFont val="Cambria"/>
        <family val="1"/>
      </rPr>
      <t xml:space="preserve">I think it's a lot it's very common. It's just I don't feel that people know about it um because (.) for example, my mom (.) um I, she is from the elder generation. She would not know what PMS is, but I can see the symptoms when she's on (.) just before she's going to start her period. Like she's a bit like me. Like she will just go crazy on the littlest things. Um, so (.) </t>
    </r>
    <r>
      <rPr>
        <b/>
        <sz val="11"/>
        <rFont val="Cambria"/>
        <family val="1"/>
      </rPr>
      <t xml:space="preserve">Interviewer: </t>
    </r>
    <r>
      <rPr>
        <sz val="11"/>
        <rFont val="Cambria"/>
        <family val="1"/>
      </rPr>
      <t xml:space="preserve">So would you say like more than half? Most women? </t>
    </r>
    <r>
      <rPr>
        <b/>
        <sz val="11"/>
        <rFont val="Cambria"/>
        <family val="1"/>
      </rPr>
      <t xml:space="preserve">Mala: </t>
    </r>
    <r>
      <rPr>
        <sz val="11"/>
        <rFont val="Cambria"/>
        <family val="1"/>
      </rPr>
      <t>Most women, most women. I would think. They just don't (.) they just don't know, that they are [pause] and they (.) just how I used to just feel it. Just get on with life. That's probably how they (.) 'cos they don't think it's (.) They think it's just normal.</t>
    </r>
  </si>
  <si>
    <t>Most women</t>
  </si>
  <si>
    <r>
      <t xml:space="preserve">Noor: </t>
    </r>
    <r>
      <rPr>
        <sz val="11"/>
        <rFont val="Cambria"/>
        <family val="1"/>
      </rPr>
      <t>I do believe every woman does have it.</t>
    </r>
  </si>
  <si>
    <t>0!</t>
  </si>
  <si>
    <t>unknown/ unclear</t>
  </si>
  <si>
    <t>Only 1 person- 8-10%</t>
  </si>
  <si>
    <t>It is clear that patients consider all changes as PMS, regardless of severity, or type!</t>
  </si>
  <si>
    <t>Only one person included PMDD- they have this diagnosis- and the prevalence is exaggerated.</t>
  </si>
  <si>
    <t>Half of experts did not talk about normal changes</t>
  </si>
  <si>
    <t>A third to two thirds of experts exaggerate PMDD prevalence?</t>
  </si>
  <si>
    <t>Water retention</t>
  </si>
  <si>
    <t>Gas</t>
  </si>
  <si>
    <t>Constipation</t>
  </si>
  <si>
    <t>Distension</t>
  </si>
  <si>
    <r>
      <t xml:space="preserve">Anne: </t>
    </r>
    <r>
      <rPr>
        <sz val="11"/>
        <color rgb="FF333333"/>
        <rFont val="Cambria"/>
        <family val="1"/>
      </rPr>
      <t xml:space="preserve">Tummy. Your stomach. So (.) erm, a feeling of sort of tightness (.) around the abdomen. I think, you know, if it is a pre-menstrual thing, it's sometimes related to fluid retention. I mean, there are lots of different reasons why women feel bloated premenstrually.  So it can (.) can be associated with breast tenderness as well. But no, I would bloatedness. I would say is (.) more (.) if somebody said that, I'd be thinking that they're getting fullness around their tummy or stomach,. </t>
    </r>
    <r>
      <rPr>
        <b/>
        <sz val="11"/>
        <color rgb="FF333333"/>
        <rFont val="Cambria"/>
        <family val="1"/>
      </rPr>
      <t xml:space="preserve">Interviewer: </t>
    </r>
    <r>
      <rPr>
        <sz val="11"/>
        <color rgb="FF333333"/>
        <rFont val="Cambria"/>
        <family val="1"/>
      </rPr>
      <t xml:space="preserve">So do you mean trapped gas, maybe? </t>
    </r>
    <r>
      <rPr>
        <b/>
        <sz val="11"/>
        <color rgb="FF333333"/>
        <rFont val="Cambria"/>
        <family val="1"/>
      </rPr>
      <t xml:space="preserve">Anne: </t>
    </r>
    <r>
      <rPr>
        <sz val="11"/>
        <color rgb="FF333333"/>
        <rFont val="Cambria"/>
        <family val="1"/>
      </rPr>
      <t>Well, that's another cause of it. Yes. Yes. Just as in irritable bowel, it's very common. Or after a big meal [laugh].</t>
    </r>
  </si>
  <si>
    <t>Big meal</t>
  </si>
  <si>
    <r>
      <t>Barbara:</t>
    </r>
    <r>
      <rPr>
        <sz val="11"/>
        <rFont val="Cambria"/>
        <family val="1"/>
      </rPr>
      <t xml:space="preserve"> A feeling of enlargement or “fatness” in the abdominal region. </t>
    </r>
  </si>
  <si>
    <t>Fatness feeling</t>
  </si>
  <si>
    <r>
      <t xml:space="preserve">Andrew: </t>
    </r>
    <r>
      <rPr>
        <sz val="11"/>
        <color rgb="FF333333"/>
        <rFont val="Cambria"/>
        <family val="1"/>
      </rPr>
      <t>Well, I would say that it's a sense of bloating, a sense of swelling. And I on the one hand, I am (.) I have never studied this. I've always been focused on mood symptoms. But on the one hand, I have heard from patients that have they have difficulties to remove the ring from the finger, for example, these days. So they have claimed that there is a (.) actual factual bloating, on the other hand. I know, for example, there is a gynaecologist researcher now retired, [colleague's name]. And I think he has done attempts to measure this bloating and failed to detect any actual bloating. And this (.) I (.) this guy that I (.) that once introduced us to the field of PMS a gynaecologist, I think he in his thesis, had similar data in that he couldn't actually measure any bloating. But I'm really not an expert on that topic. We have never studied that in detail.</t>
    </r>
  </si>
  <si>
    <r>
      <t xml:space="preserve">Debbie: </t>
    </r>
    <r>
      <rPr>
        <sz val="11"/>
        <color rgb="FF333333"/>
        <rFont val="Cambria"/>
        <family val="1"/>
      </rPr>
      <t xml:space="preserve">I always think of it as water retention, feeling sort of puffy all over. I think for a lot of people that it's sort of localized in the gut, you know, abdomen, maybe lower abdomen? Um [pause] Yes, I would say like could be like, "oh, my face is like puffy. I'm retaining water" or (.) oedema or, you know, that sort of abdomen bloating. </t>
    </r>
    <r>
      <rPr>
        <b/>
        <sz val="11"/>
        <color rgb="FF333333"/>
        <rFont val="Cambria"/>
        <family val="1"/>
      </rPr>
      <t>Interviewer:</t>
    </r>
    <r>
      <rPr>
        <sz val="11"/>
        <color rgb="FF333333"/>
        <rFont val="Cambria"/>
        <family val="1"/>
      </rPr>
      <t xml:space="preserve"> By abdomen, do you mean kind of gas? </t>
    </r>
    <r>
      <rPr>
        <b/>
        <sz val="11"/>
        <color rgb="FF333333"/>
        <rFont val="Cambria"/>
        <family val="1"/>
      </rPr>
      <t xml:space="preserve">Debbie: </t>
    </r>
    <r>
      <rPr>
        <sz val="11"/>
        <color rgb="FF333333"/>
        <rFont val="Cambria"/>
        <family val="1"/>
      </rPr>
      <t>Yeah, yeah. Or sort of gas and but also just like the size of your stomach. It's like you're both upper and lower abdomen sort of feels larger. Like it feels like there's like swelling of some kind. That may or may not be gas.</t>
    </r>
  </si>
  <si>
    <t>Face feels puffy</t>
  </si>
  <si>
    <r>
      <t xml:space="preserve">Celia: </t>
    </r>
    <r>
      <rPr>
        <sz val="11"/>
        <color rgb="FF333333"/>
        <rFont val="Cambria"/>
        <family val="1"/>
      </rPr>
      <t xml:space="preserve">Abdominal distention, um in general. </t>
    </r>
    <r>
      <rPr>
        <b/>
        <sz val="11"/>
        <color rgb="FF333333"/>
        <rFont val="Cambria"/>
        <family val="1"/>
      </rPr>
      <t xml:space="preserve">Interviewer: </t>
    </r>
    <r>
      <rPr>
        <sz val="11"/>
        <color rgb="FF333333"/>
        <rFont val="Cambria"/>
        <family val="1"/>
      </rPr>
      <t xml:space="preserve">So in general, do you mean both gas and maybe water retention or would you differentiate? </t>
    </r>
    <r>
      <rPr>
        <b/>
        <sz val="11"/>
        <color rgb="FF333333"/>
        <rFont val="Cambria"/>
        <family val="1"/>
      </rPr>
      <t xml:space="preserve">Celia: </t>
    </r>
    <r>
      <rPr>
        <sz val="11"/>
        <color rgb="FF333333"/>
        <rFont val="Cambria"/>
        <family val="1"/>
      </rPr>
      <t>Patients tend to say they don't feel more gassy and they don't necessarily complain of diffused water retention. But when (.) I think when it was studied years ago, they did find that there is more fluid retention in the wall of the bowel and the abdominal wall. So I think it probably is a fluid retention phenomenon. But considering it may be in the bowel, well also that may be why it's more problematic than just, say, water retention in your ankles or fingers?</t>
    </r>
  </si>
  <si>
    <r>
      <t xml:space="preserve">Sarah: </t>
    </r>
    <r>
      <rPr>
        <sz val="11"/>
        <color rgb="FF333333"/>
        <rFont val="Cambria"/>
        <family val="1"/>
      </rPr>
      <t xml:space="preserve">Um, women are vague about this, but they do have a feeling of abdominal fullness, would be perhaps one way of describing it. Um, they're not really talking about bloating of the legs or arms. Really, it's more around the abdomen. And they've often said they feel uncomfortable. You know, they don't wear tight jeans on those days or whatever? </t>
    </r>
    <r>
      <rPr>
        <b/>
        <sz val="11"/>
        <color rgb="FF333333"/>
        <rFont val="Cambria"/>
        <family val="1"/>
      </rPr>
      <t xml:space="preserve">Interviewer: </t>
    </r>
    <r>
      <rPr>
        <sz val="11"/>
        <color rgb="FF333333"/>
        <rFont val="Cambria"/>
        <family val="1"/>
      </rPr>
      <t xml:space="preserve">So would you think it's more kind of water retention or gas? Or both? Or (.)? </t>
    </r>
    <r>
      <rPr>
        <b/>
        <sz val="11"/>
        <color rgb="FF333333"/>
        <rFont val="Cambria"/>
        <family val="1"/>
      </rPr>
      <t xml:space="preserve">Sarah: </t>
    </r>
    <r>
      <rPr>
        <sz val="11"/>
        <color rgb="FF333333"/>
        <rFont val="Cambria"/>
        <family val="1"/>
      </rPr>
      <t xml:space="preserve">It seems to be a fluid (.) a fluid based symptom. I think that there have been various studies on it (.) and I think it's to do with (.) it’s a perception about the (.) um (.) it's not necessarily that they gain weight, but they feel like (.) that they have because of the bloating. </t>
    </r>
    <r>
      <rPr>
        <b/>
        <sz val="11"/>
        <color rgb="FF333333"/>
        <rFont val="Cambria"/>
        <family val="1"/>
      </rPr>
      <t xml:space="preserve">Interviewer: </t>
    </r>
    <r>
      <rPr>
        <sz val="11"/>
        <color rgb="FF333333"/>
        <rFont val="Cambria"/>
        <family val="1"/>
      </rPr>
      <t xml:space="preserve">Yep </t>
    </r>
    <r>
      <rPr>
        <b/>
        <sz val="11"/>
        <color rgb="FF333333"/>
        <rFont val="Cambria"/>
        <family val="1"/>
      </rPr>
      <t xml:space="preserve">Sarah: </t>
    </r>
    <r>
      <rPr>
        <sz val="11"/>
        <color rgb="FF333333"/>
        <rFont val="Cambria"/>
        <family val="1"/>
      </rPr>
      <t>So it's something that's happening with fluid moving in and out of the cells and how uncomfortable (.) some sensory mechanisms are triggered, which makes them feel uncomfortable</t>
    </r>
  </si>
  <si>
    <r>
      <t xml:space="preserve">Thomas: </t>
    </r>
    <r>
      <rPr>
        <sz val="11"/>
        <color rgb="FF333333"/>
        <rFont val="Cambria"/>
        <family val="1"/>
      </rPr>
      <t xml:space="preserve">Well, distension of the stomach and also the size of the stomach actually can. You can measure in centimetres with a ruler or a (.) or not a ruler [laugh] ruler, they say (.) </t>
    </r>
    <r>
      <rPr>
        <b/>
        <sz val="11"/>
        <color rgb="FF333333"/>
        <rFont val="Cambria"/>
        <family val="1"/>
      </rPr>
      <t xml:space="preserve">Interviewer: </t>
    </r>
    <r>
      <rPr>
        <sz val="11"/>
        <color rgb="FF333333"/>
        <rFont val="Cambria"/>
        <family val="1"/>
      </rPr>
      <t xml:space="preserve">A tape? </t>
    </r>
    <r>
      <rPr>
        <b/>
        <sz val="11"/>
        <color rgb="FF333333"/>
        <rFont val="Cambria"/>
        <family val="1"/>
      </rPr>
      <t xml:space="preserve">Thomas: </t>
    </r>
    <r>
      <rPr>
        <sz val="11"/>
        <color rgb="FF333333"/>
        <rFont val="Cambria"/>
        <family val="1"/>
      </rPr>
      <t>A tape. Yes. That's better [laugh]</t>
    </r>
  </si>
  <si>
    <r>
      <t xml:space="preserve">Susan: </t>
    </r>
    <r>
      <rPr>
        <sz val="11"/>
        <color rgb="FF333333"/>
        <rFont val="Cambria"/>
        <family val="1"/>
      </rPr>
      <t>Feelings of tightness and fatness in the abdomen, which for many women is incredibly distressing because it makes them feel fat and it makes them feel ugly and it makes them feel as if they don't conform to the expectation of a tight firm, slim, ideal female body, a woman's body. And I think it's been really overlooked as a psychological experience. And that's something we're looking at in the current work, because when it came up for me (.) I was (.) for a lot of our work we were interviewing women around PMS and so many women said, they feel ugly and hate their bodies. They hate themselves, but they hate their bodies, when they are (.) premenstrually. I think because they hate their bodies, they hate themselves. Because as women, we're so tied up with our bodies. So I think bloatedness, even though it's often seen as a physical symptom, I think it has incredible psychological implications that have been overlooked by a lot of psychologists working in PMS.</t>
    </r>
  </si>
  <si>
    <t>Feeling fat and ugly as psychological response</t>
  </si>
  <si>
    <r>
      <t xml:space="preserve">Marta: </t>
    </r>
    <r>
      <rPr>
        <sz val="11"/>
        <color rgb="FF333333"/>
        <rFont val="Cambria"/>
        <family val="1"/>
      </rPr>
      <t>Um, The feeling of being swollen like you're (.) you're gaining (.) er (.) the women say they have a sort of extra fluid in their body. They feel almost like they're having a very mild oedema.</t>
    </r>
  </si>
  <si>
    <r>
      <t xml:space="preserve">Ria: </t>
    </r>
    <r>
      <rPr>
        <sz val="11"/>
        <color rgb="FF333333"/>
        <rFont val="Cambria"/>
        <family val="1"/>
      </rPr>
      <t>Ahhh yes, bloating. So bloating for me is (.) for the most part, it's the expansion of like the uterus is taking up more space.  Which is great because that's what the uterus does and it's taking up space just, you know, in doing what it's doing, menstruating and getting ready for a period is a pretty intensive body process. And then when it gets to the point where it's like uncomfortable or painful for people, I think it's a combination of that just expansion of the uterus, plus things that had been going on during period and pre-ovulation. For example, one medicine that a lot of people use to cope with trauma, etc. is various forms of alcohol. So depending on how much alcohol you drank in pre-ovulation or in the ovulation season. And your body type and all that stuff, very individual to the person. However, in general, I find that alcohol does tend to create a little bit more inflammation during the PMS and autumn phase. And so it's that inflammation that's like, ah, you know, the standard inflammation process, which also includes an expansion and pain. And so I think that bloating feeling that people get is is the expansion of the uterus, plus the effects of detox. The natural effects of detox that are body is doing [pause] and the snacks! [Laughter] you know, we're all snacking on some stuff. And as I mentioned earlier, our food systems now are different, to like our ancestors probably used to snack on, you know, fresh fruit that's in their (.) my ancestors, at least in their village or like whatever, maybe they had access to sugar cane that people would chew on and that sort of stuff. And now we're like, my go to snack is nachos. So I get like corn chips then then cheese. And then salsa. And then, you know, every once in a while I'll make my own salsa. My partner is working on making homemade cheddar right now, but for the most part, I get those from like the big store and the quality and nutritional value of them are questionable. So it's also (.) it's great and I'm happy to eat it. But then it's also like bloating as a form of detoxing from the stuff that's just in all of our food. Basically, unless we grow it or make it ourselves.</t>
    </r>
  </si>
  <si>
    <r>
      <t xml:space="preserve">John: </t>
    </r>
    <r>
      <rPr>
        <sz val="11"/>
        <color rgb="FF333333"/>
        <rFont val="Cambria"/>
        <family val="1"/>
      </rPr>
      <t>Yeah. It (.) it to me refers to a feeling that people have physically (.) er (.) experiencing a sort of expansion of their abdomen. And um people would say they will physically notice that. And so I think it's both a feeling and an experience of (.) yeah.</t>
    </r>
  </si>
  <si>
    <r>
      <t xml:space="preserve">Laura: </t>
    </r>
    <r>
      <rPr>
        <sz val="11"/>
        <color rgb="FF333333"/>
        <rFont val="Cambria"/>
        <family val="1"/>
      </rPr>
      <t>I think just a sense of like swelling, like your clothes (.). You know, some women will tell me that their clothes don't fit the same. They change a dress size. They just hold on to water. You know what I think if you're eating a lot of carbohydrates or salt, that can certainly (.) you can feel bloated.</t>
    </r>
  </si>
  <si>
    <t>carbs &amp; salt</t>
  </si>
  <si>
    <r>
      <t xml:space="preserve">Zoe: </t>
    </r>
    <r>
      <rPr>
        <sz val="11"/>
        <color rgb="FF333333"/>
        <rFont val="Cambria"/>
        <family val="1"/>
      </rPr>
      <t>[00:18:10] Um, It would be. I haven't experienced it myself, but from accounts, um women describe it as a (.). feeling of fullness, a feeling of being distended, a feeling of um (.) er yeah just (.) just they also use words as (.) they use emotional words to describe when they're bloated as being 'ugly'. They see (.) they (.) they associate 'ugliness', 'fat'. All of these things are associated with being bloated. And they are the same sort of words that they (.) they're the words that they'll use when (.) often when they describe being bloated, they don't just describe being bloated in (.) as a physiological change they (.) they use a lot of these sort of emotional words as well.</t>
    </r>
  </si>
  <si>
    <r>
      <t xml:space="preserve">Geraldine: </t>
    </r>
    <r>
      <rPr>
        <sz val="11"/>
        <color rgb="FF333333"/>
        <rFont val="Cambria"/>
        <family val="1"/>
      </rPr>
      <t>I think it refers to water retention. Yeah. You know, feeling your belt is a little tight. Your bra is a little tight, maybe? Your ankles are a little swollen, so I think probably when people say bloating, they're probably talking mostly about abdominal. But again, you know, you hear that phrase and it's not well-defined. Kind of like. Another thing that women talk about a lot, at least according to popular sources, is feeling out of control. And when I asked women out of control of what, they can't really answer the question. So presumably it's emotional control, but they just say "out of control! You know, out of control!" [Puts on emphatic voice/ tone] [laugh] So, yeah, it's one of those things we hear and we don't really think about what it is.</t>
    </r>
  </si>
  <si>
    <t>Swollen ankles</t>
  </si>
  <si>
    <r>
      <t xml:space="preserve">Chris: </t>
    </r>
    <r>
      <rPr>
        <sz val="11"/>
        <color rgb="FF333333"/>
        <rFont val="Cambria"/>
        <family val="1"/>
      </rPr>
      <t>Ok. It's abdominal distention. It may or may not be associated with weight increase. Patients feel like they've got a weight increase. I did some research where we looked at weight, abdominal dist (.) abdominal dimensions, breast size through the cycle. And we didn't show much change. So it was a symptom rather than major physical changes. And we also looked at the (.) total body water and the sodium and everything like that (.) we showed no changes there. What I actually think bloatedness is due to is- this is a thought rather than a fact- could be to do with redis (.) redistribution of fluid. But we didn't show that in the one study (.). It could be the effect on the bowel? And so if women get very distended abdominally and they (.) and they're not putting on weight, then progesterone acts on the receptors in the gut and relaxes it. And so you can get a build-up of gas and faeces (.) And it gets distended and then many women when their period comes they get diarrhoea as well. And a lot of gas, and that's what I think is happening. But I couldn't tell you that was factually shown.</t>
    </r>
  </si>
  <si>
    <r>
      <t xml:space="preserve">Jo: </t>
    </r>
    <r>
      <rPr>
        <sz val="11"/>
        <color rgb="FF333333"/>
        <rFont val="Cambria"/>
        <family val="1"/>
      </rPr>
      <t xml:space="preserve">Abdominal distention, discomfort. That's not bowel-related. Difficult to tell sometimes. </t>
    </r>
    <r>
      <rPr>
        <b/>
        <sz val="11"/>
        <color rgb="FF333333"/>
        <rFont val="Cambria"/>
        <family val="1"/>
      </rPr>
      <t xml:space="preserve">Interviewer: </t>
    </r>
    <r>
      <rPr>
        <sz val="11"/>
        <color rgb="FF333333"/>
        <rFont val="Cambria"/>
        <family val="1"/>
      </rPr>
      <t xml:space="preserve">So (.) so, you would be more along (.) some people sort of say 'gas'. Other people say more like 'water retention' in the (.) in the cells? </t>
    </r>
    <r>
      <rPr>
        <b/>
        <sz val="11"/>
        <color rgb="FF333333"/>
        <rFont val="Cambria"/>
        <family val="1"/>
      </rPr>
      <t xml:space="preserve">Jo: </t>
    </r>
    <r>
      <rPr>
        <sz val="11"/>
        <color rgb="FF333333"/>
        <rFont val="Cambria"/>
        <family val="1"/>
      </rPr>
      <t>Yeah, I suppose it could be either actually. Possibly to do with smooth muscle relaxation due to progesterone? I think that there are a lot of things that we just really don't know about PMS [laugh]. I mean, you ask me what cause and I'm thinking, "Oh, could be allopregnanolone. It could be anything to do with GABA receptors or serotonin receptors. But, you know, I don't think we really we know for sure.</t>
    </r>
  </si>
  <si>
    <t>Allopregnanolone</t>
  </si>
  <si>
    <r>
      <t xml:space="preserve">Beth: </t>
    </r>
    <r>
      <rPr>
        <sz val="11"/>
        <color rgb="FF333333"/>
        <rFont val="Cambria"/>
        <family val="1"/>
      </rPr>
      <t>[Pause] I'm aware that it means different things to different people. But I would say I felt bloated if I felt bigger around the tummy. But I know other women might say they felt bloated if they felt more swollen overall, like they have tummy swelling and, you know, ankle swelling too and just felt more generally puffy. Well, I think there's a couple of causes, of premenstrual bloating, just feeling a bit more swollen that you tend to retain fluid. Like I know it can be usual for some women to, like, gain five or six pounds in fluid in weight because of fluid retention before a period. And that can just make you feel a bit more puffy overall. But also, if you tend to get (.) gut problems before a period, you can get more gas if you're constipated. You tend to get more bowel gas, which can also make your tummy feel bigger. And if you're more anxious, you swallow more air as well. So that can give you more bowel gas too. So I think there's a few factors in premenstrual bloating.</t>
    </r>
  </si>
  <si>
    <t>weight gain</t>
  </si>
  <si>
    <t>Inflamed uterus and detox process</t>
  </si>
  <si>
    <t>Ugliness and fat</t>
  </si>
  <si>
    <r>
      <t xml:space="preserve">Dani: </t>
    </r>
    <r>
      <rPr>
        <sz val="11"/>
        <color rgb="FF333333"/>
        <rFont val="Cambria"/>
        <family val="1"/>
      </rPr>
      <t>Oh that's another symptom. I forget about that [laugh] Just (.) just feeling like full of trapped wind basically.</t>
    </r>
  </si>
  <si>
    <t>Yes- implied</t>
  </si>
  <si>
    <r>
      <t xml:space="preserve">Emma: </t>
    </r>
    <r>
      <rPr>
        <sz val="11"/>
        <color rgb="FF333333"/>
        <rFont val="Cambria"/>
        <family val="1"/>
      </rPr>
      <t xml:space="preserve">For me specifically, it means water retention. It means [pause] uh (.) putting on a good few pounds, having a distended abdomen, I get bloating around my face, I get puffy eyes. So it's not (.) it's not just (.) bloating in the lower abdomen. To me, I feel like the Michelin Man [laugh]. Sorry, I shouldn't laugh, but I feel like a fuckin' marshmallow [laugh]. It's like, yeah, it's horrible. Really horrible. Yeah. </t>
    </r>
    <r>
      <rPr>
        <b/>
        <sz val="11"/>
        <color rgb="FF333333"/>
        <rFont val="Cambria"/>
        <family val="1"/>
      </rPr>
      <t xml:space="preserve">Interviewer: </t>
    </r>
    <r>
      <rPr>
        <sz val="11"/>
        <color rgb="FF333333"/>
        <rFont val="Cambria"/>
        <family val="1"/>
      </rPr>
      <t xml:space="preserve">And just to clarify again, when you say distended tummy, do you mean kind of trapped gaps that kind of (.)? </t>
    </r>
    <r>
      <rPr>
        <b/>
        <sz val="11"/>
        <color rgb="FF333333"/>
        <rFont val="Cambria"/>
        <family val="1"/>
      </rPr>
      <t xml:space="preserve">Emma: </t>
    </r>
    <r>
      <rPr>
        <sz val="11"/>
        <color rgb="FF333333"/>
        <rFont val="Cambria"/>
        <family val="1"/>
      </rPr>
      <t>Like gas (.) and I mentioned earlier, I get IBS. So constipation. Just generally heavy. Full. [Pause] that is (.) yeah, heavy is the word I would use, just heavy and almost like I'm carrying an extra stone, which is weird, but my face looks different. It bloats to the point where it (.) it (.) it actually looks different. Premenstrually.</t>
    </r>
  </si>
  <si>
    <t>Weight gain, puffy face</t>
  </si>
  <si>
    <r>
      <t xml:space="preserve">Faith: </t>
    </r>
    <r>
      <rPr>
        <sz val="11"/>
        <color rgb="FF333333"/>
        <rFont val="Cambria"/>
        <family val="1"/>
      </rPr>
      <t>Yeah, that feeling of like fullness and you know what you said about weight? Sometimes you feel heavier and you just feel like gravity is really pulling down on you and just that feeling of fullness. And sometimes like constipation goes with it. And just like even feeling like your body's (.) like your belly's firmer. So I think all of that contributes, in my personal experience, of feeling bloated (.)</t>
    </r>
  </si>
  <si>
    <t>Yes implied</t>
  </si>
  <si>
    <r>
      <t xml:space="preserve">Gemma: </t>
    </r>
    <r>
      <rPr>
        <sz val="11"/>
        <color rgb="FF333333"/>
        <rFont val="Cambria"/>
        <family val="1"/>
      </rPr>
      <t>Temporary weight gain. Just temporary weight gain for me. Cos I just feel much heav (.) and I know (.) I know it's coming. So I know it's gonna go, so it's like a temporary weight gain.</t>
    </r>
  </si>
  <si>
    <r>
      <t xml:space="preserve">Kathleen: </t>
    </r>
    <r>
      <rPr>
        <sz val="11"/>
        <color rgb="FF333333"/>
        <rFont val="Cambria"/>
        <family val="1"/>
      </rPr>
      <t xml:space="preserve">Um, it's when my stomach just gets much bigger in size and [long pause] Yeah, and that's (.) there's just a feeling of general heaviness (.) yeah, I think (.) I think that (.) I'm just trying to think if it feels in any other way? </t>
    </r>
    <r>
      <rPr>
        <b/>
        <sz val="11"/>
        <color rgb="FF333333"/>
        <rFont val="Cambria"/>
        <family val="1"/>
      </rPr>
      <t xml:space="preserve">Interviewer: </t>
    </r>
    <r>
      <rPr>
        <sz val="11"/>
        <color rgb="FF333333"/>
        <rFont val="Cambria"/>
        <family val="1"/>
      </rPr>
      <t xml:space="preserve">Do you feel like gassy? Or is it more like water retention? </t>
    </r>
    <r>
      <rPr>
        <b/>
        <sz val="11"/>
        <color rgb="FF333333"/>
        <rFont val="Cambria"/>
        <family val="1"/>
      </rPr>
      <t xml:space="preserve">Kathleen: </t>
    </r>
    <r>
      <rPr>
        <sz val="11"/>
        <color rgb="FF333333"/>
        <rFont val="Cambria"/>
        <family val="1"/>
      </rPr>
      <t>[Pause] Eh (.) mine doesn't feel gassy (.) but I dunno! It also doesn't feel like water, either. It just feels like there's stuff inside [laugh] It just feels really heavy.</t>
    </r>
  </si>
  <si>
    <t>heavy feeling</t>
  </si>
  <si>
    <r>
      <t xml:space="preserve">Helen: </t>
    </r>
    <r>
      <rPr>
        <sz val="11"/>
        <color rgb="FF333333"/>
        <rFont val="Cambria"/>
        <family val="1"/>
      </rPr>
      <t>Yeah, I'd say for myself, my gosh, I'd go up five to ten pounds during the premenstrual phase, just water retention stomach (.) it would be distended and just felt awful. I remember (.) yeah.</t>
    </r>
  </si>
  <si>
    <r>
      <t xml:space="preserve">Aisha: </t>
    </r>
    <r>
      <rPr>
        <sz val="11"/>
        <color rgb="FF333333"/>
        <rFont val="Cambria"/>
        <family val="1"/>
      </rPr>
      <t xml:space="preserve">Oh I do as well! Um, if I'm really, really bloat (.), the term bloating is just feeling heavy, feeling fat. Yeah, I do get that. Just two days. If it sometimes gets really, really bad, then then I'll just start [menstruating]. </t>
    </r>
    <r>
      <rPr>
        <b/>
        <sz val="11"/>
        <color rgb="FF333333"/>
        <rFont val="Cambria"/>
        <family val="1"/>
      </rPr>
      <t xml:space="preserve">Interviewer: </t>
    </r>
    <r>
      <rPr>
        <sz val="11"/>
        <color rgb="FF333333"/>
        <rFont val="Cambria"/>
        <family val="1"/>
      </rPr>
      <t xml:space="preserve">So do you think it's kind of like gas or more like water (.) water retention? </t>
    </r>
    <r>
      <rPr>
        <b/>
        <sz val="11"/>
        <color rgb="FF333333"/>
        <rFont val="Cambria"/>
        <family val="1"/>
      </rPr>
      <t xml:space="preserve">Aisha: </t>
    </r>
    <r>
      <rPr>
        <sz val="11"/>
        <color rgb="FF333333"/>
        <rFont val="Cambria"/>
        <family val="1"/>
      </rPr>
      <t xml:space="preserve">Water retention. That's the worst. </t>
    </r>
    <r>
      <rPr>
        <b/>
        <sz val="11"/>
        <color rgb="FF333333"/>
        <rFont val="Cambria"/>
        <family val="1"/>
      </rPr>
      <t xml:space="preserve">Interviewer: </t>
    </r>
    <r>
      <rPr>
        <sz val="11"/>
        <color rgb="FF333333"/>
        <rFont val="Cambria"/>
        <family val="1"/>
      </rPr>
      <t xml:space="preserve">Yeah, I don't like it. </t>
    </r>
    <r>
      <rPr>
        <b/>
        <sz val="11"/>
        <color rgb="FF333333"/>
        <rFont val="Cambria"/>
        <family val="1"/>
      </rPr>
      <t xml:space="preserve">Aisha: </t>
    </r>
    <r>
      <rPr>
        <sz val="11"/>
        <color rgb="FF333333"/>
        <rFont val="Cambria"/>
        <family val="1"/>
      </rPr>
      <t>And then you weigh yourself (.) Oh, God!</t>
    </r>
  </si>
  <si>
    <r>
      <t xml:space="preserve">Mala: </t>
    </r>
    <r>
      <rPr>
        <sz val="11"/>
        <color rgb="FF333333"/>
        <rFont val="Cambria"/>
        <family val="1"/>
      </rPr>
      <t xml:space="preserve">So my stomach is (.) so um (.) what's that word? [Long pause] I find it really hard to go to the toilet (.) </t>
    </r>
    <r>
      <rPr>
        <b/>
        <sz val="11"/>
        <color rgb="FF333333"/>
        <rFont val="Cambria"/>
        <family val="1"/>
      </rPr>
      <t xml:space="preserve">Interviewer: </t>
    </r>
    <r>
      <rPr>
        <sz val="11"/>
        <color rgb="FF333333"/>
        <rFont val="Cambria"/>
        <family val="1"/>
      </rPr>
      <t xml:space="preserve">Constipated? </t>
    </r>
    <r>
      <rPr>
        <b/>
        <sz val="11"/>
        <color rgb="FF333333"/>
        <rFont val="Cambria"/>
        <family val="1"/>
      </rPr>
      <t xml:space="preserve">Mala: </t>
    </r>
    <r>
      <rPr>
        <sz val="11"/>
        <color rgb="FF333333"/>
        <rFont val="Cambria"/>
        <family val="1"/>
      </rPr>
      <t xml:space="preserve">Constipated! I'm constipated. My stomach goes really hard and big (.) and it's just really uncomfortable because (.) first of all (.) I feel like it's because I'm not going to the toilet. But then it's like empty air in my stomach because I'm not eating much (.) yeah, my food intake isn't very high (.) prior to it. I mean, during (.) after my period, when my period starts, my food intake isn't high- it is prior. So I'm eating a lot, but I'm not (.) unable to go to the toilet. And my stomach is bloated. So, I'm just like, "what is going on?" I need this period to start </t>
    </r>
    <r>
      <rPr>
        <u/>
        <sz val="11"/>
        <color rgb="FF333333"/>
        <rFont val="Cambria"/>
        <family val="1"/>
      </rPr>
      <t>now!</t>
    </r>
    <r>
      <rPr>
        <b/>
        <sz val="11"/>
        <color rgb="FF333333"/>
        <rFont val="Cambria"/>
        <family val="1"/>
      </rPr>
      <t xml:space="preserve"> Interviewer: </t>
    </r>
    <r>
      <rPr>
        <sz val="11"/>
        <color rgb="FF333333"/>
        <rFont val="Cambria"/>
        <family val="1"/>
      </rPr>
      <t xml:space="preserve">And then, do you get (.) when your period starts do you get a little bit of maybe diarrhoea? Like that it kind of releases that as well? </t>
    </r>
    <r>
      <rPr>
        <b/>
        <sz val="11"/>
        <color rgb="FF333333"/>
        <rFont val="Cambria"/>
        <family val="1"/>
      </rPr>
      <t xml:space="preserve">Mala: </t>
    </r>
    <r>
      <rPr>
        <sz val="11"/>
        <color rgb="FF333333"/>
        <rFont val="Cambria"/>
        <family val="1"/>
      </rPr>
      <t>Yeah. Yeah, yeah, yeah. I do get that as well. But that's only sometimes, not all the time.</t>
    </r>
  </si>
  <si>
    <t>feeling fat weight gain</t>
  </si>
  <si>
    <t>Uncomfortable and wanting period to start/ release</t>
  </si>
  <si>
    <r>
      <t xml:space="preserve">Noor: </t>
    </r>
    <r>
      <rPr>
        <sz val="11"/>
        <color rgb="FF333333"/>
        <rFont val="Cambria"/>
        <family val="1"/>
      </rPr>
      <t xml:space="preserve">When your tummy blows up and it doesn't feel the same as usual? </t>
    </r>
    <r>
      <rPr>
        <b/>
        <sz val="11"/>
        <color rgb="FF333333"/>
        <rFont val="Cambria"/>
        <family val="1"/>
      </rPr>
      <t xml:space="preserve">Interviewer: </t>
    </r>
    <r>
      <rPr>
        <sz val="11"/>
        <color rgb="FF333333"/>
        <rFont val="Cambria"/>
        <family val="1"/>
      </rPr>
      <t xml:space="preserve">Would you say it blows up because of like gas or maybe water or what do you feel (.) or like constipation? </t>
    </r>
    <r>
      <rPr>
        <b/>
        <sz val="11"/>
        <color rgb="FF333333"/>
        <rFont val="Cambria"/>
        <family val="1"/>
      </rPr>
      <t xml:space="preserve">Noor: </t>
    </r>
    <r>
      <rPr>
        <sz val="11"/>
        <color rgb="FF333333"/>
        <rFont val="Cambria"/>
        <family val="1"/>
      </rPr>
      <t>I think gas and the water is definitely (.) the top ones.</t>
    </r>
  </si>
  <si>
    <t>Unclear/ n/a</t>
  </si>
  <si>
    <t>Only one mention of weight gain</t>
  </si>
  <si>
    <t>Water retention and abdominal distention are common discourses, but trapped gas and constipation, less so.</t>
  </si>
  <si>
    <t>A few mentions of the psychological impact of feeling fat, ugly, or heavy</t>
  </si>
  <si>
    <t>Nearly all mention abdominal distention, and then explanations split reasonably equally across gas, constipation and water retention</t>
  </si>
  <si>
    <t>Emma mentions that she has IBS</t>
  </si>
  <si>
    <t>Positives?</t>
  </si>
  <si>
    <t>What are they?</t>
  </si>
  <si>
    <r>
      <t xml:space="preserve">Anne: </t>
    </r>
    <r>
      <rPr>
        <sz val="11"/>
        <color rgb="FF333333"/>
        <rFont val="Cambria"/>
        <family val="1"/>
      </rPr>
      <t xml:space="preserve">Oh, no (.) er, yeees, I think you do occasionally come across women that (.) premenstrually do you mean? </t>
    </r>
    <r>
      <rPr>
        <b/>
        <sz val="11"/>
        <color rgb="FF333333"/>
        <rFont val="Cambria"/>
        <family val="1"/>
      </rPr>
      <t xml:space="preserve">Interviewer: </t>
    </r>
    <r>
      <rPr>
        <sz val="11"/>
        <color rgb="FF333333"/>
        <rFont val="Cambria"/>
        <family val="1"/>
      </rPr>
      <t xml:space="preserve">Yeah? </t>
    </r>
    <r>
      <rPr>
        <b/>
        <sz val="11"/>
        <color rgb="FF333333"/>
        <rFont val="Cambria"/>
        <family val="1"/>
      </rPr>
      <t xml:space="preserve">Anne: </t>
    </r>
    <r>
      <rPr>
        <sz val="11"/>
        <color rgb="FF333333"/>
        <rFont val="Cambria"/>
        <family val="1"/>
      </rPr>
      <t xml:space="preserve">Any (.) anything at any time in the cycle? </t>
    </r>
    <r>
      <rPr>
        <b/>
        <sz val="11"/>
        <color rgb="FF333333"/>
        <rFont val="Cambria"/>
        <family val="1"/>
      </rPr>
      <t xml:space="preserve">Interviewer: </t>
    </r>
    <r>
      <rPr>
        <sz val="11"/>
        <color rgb="FF333333"/>
        <rFont val="Cambria"/>
        <family val="1"/>
      </rPr>
      <t xml:space="preserve">Yeah? </t>
    </r>
    <r>
      <rPr>
        <b/>
        <sz val="11"/>
        <color rgb="FF333333"/>
        <rFont val="Cambria"/>
        <family val="1"/>
      </rPr>
      <t xml:space="preserve">Anne: </t>
    </r>
    <r>
      <rPr>
        <sz val="11"/>
        <color rgb="FF333333"/>
        <rFont val="Cambria"/>
        <family val="1"/>
      </rPr>
      <t>Ooh, yes. No, definitely. Erm (.) it's quite a tricky one, really. I think it is balanced against the negative things we've talked about (.) women can feel very good at certain times in the cycle. [Pause] and I think looking at it another way, I've seen a lot of women who are going through the menopause who have noticed in a drama (.) often dramatic changes in their mental and physical well-being because of their declining levels of oestrogen. So turning that round in the menstrual cycle and the normal menstrual cycle, that's really important for the well-being of women. And the other example is testosterone, which is important for energy, for libido. The general well-being and you know, women who, for example, have an early removal of their ovaries and therefore removal of their testosterone, it's (.) it's so important to (.) to give them add back replacement (.) erm hormone replacement, both oestrogen and testosterone. So, you know, what I'm saying is in the day to day, all those hormones are really important for mental and physical well-being.</t>
    </r>
  </si>
  <si>
    <t>Physical and mental wellbeing</t>
  </si>
  <si>
    <t>Notes</t>
  </si>
  <si>
    <t>Mentions testosterone</t>
  </si>
  <si>
    <r>
      <t>Barbara:</t>
    </r>
    <r>
      <rPr>
        <sz val="11"/>
        <color rgb="FF333333"/>
        <rFont val="Cambria"/>
        <family val="1"/>
      </rPr>
      <t xml:space="preserve"> Some women experience greater creativity, closeness, etc.  </t>
    </r>
  </si>
  <si>
    <t>Creativity, closeness</t>
  </si>
  <si>
    <t>Some women</t>
  </si>
  <si>
    <r>
      <t xml:space="preserve">Interviewer: </t>
    </r>
    <r>
      <rPr>
        <sz val="11"/>
        <color rgb="FF333333"/>
        <rFont val="Cambria"/>
        <family val="1"/>
      </rPr>
      <t xml:space="preserve">Great. Erm, do you know, of any positive premenstrual changes? </t>
    </r>
    <r>
      <rPr>
        <b/>
        <sz val="11"/>
        <color rgb="FF333333"/>
        <rFont val="Cambria"/>
        <family val="1"/>
      </rPr>
      <t xml:space="preserve">Andrew: </t>
    </r>
    <r>
      <rPr>
        <sz val="11"/>
        <color rgb="FF333333"/>
        <rFont val="Cambria"/>
        <family val="1"/>
      </rPr>
      <t xml:space="preserve">Pardon (.) the cognitive? </t>
    </r>
    <r>
      <rPr>
        <b/>
        <sz val="11"/>
        <color rgb="FF333333"/>
        <rFont val="Cambria"/>
        <family val="1"/>
      </rPr>
      <t xml:space="preserve">Interviewer: </t>
    </r>
    <r>
      <rPr>
        <sz val="11"/>
        <color rgb="FF333333"/>
        <rFont val="Cambria"/>
        <family val="1"/>
      </rPr>
      <t xml:space="preserve">Positive (.) as in, not negative (.)? </t>
    </r>
    <r>
      <rPr>
        <b/>
        <sz val="11"/>
        <color rgb="FF333333"/>
        <rFont val="Cambria"/>
        <family val="1"/>
      </rPr>
      <t xml:space="preserve">Andrew: </t>
    </r>
    <r>
      <rPr>
        <sz val="11"/>
        <color rgb="FF333333"/>
        <rFont val="Cambria"/>
        <family val="1"/>
      </rPr>
      <t>Positive! Oh yes, we have that a lot that that that is for some women an increased activity level during these days. So they got more things done or performed than they usually err (.) do. So (.) so absolutely. What is sometimes called tension and described as being on edge and difficulty in relaxing some (.) on the contrary, describe this, that they are super active and they get a lot of things done during these days. So, absolutely.</t>
    </r>
  </si>
  <si>
    <t>Energy levels, productivity</t>
  </si>
  <si>
    <t>Assumes 'cognitive' changes at first!</t>
  </si>
  <si>
    <r>
      <t xml:space="preserve">Debbie: </t>
    </r>
    <r>
      <rPr>
        <sz val="11"/>
        <color rgb="FF333333"/>
        <rFont val="Cambria"/>
        <family val="1"/>
      </rPr>
      <t xml:space="preserve">I think ovulatory changes for a lot of people are positive. Not everyone but pre-ovulatory and ovulatory. Many people find increased energy, you know, increased drive, better focus (.)  sort of people who have a positive response to this oestrogen increase. Certainly other people don't do well with that! [Laugh- intake of breath]. So, yeah, I think there are some people that have [pause] feel better at certain times of the month that it's not just relief from like the PMDD or PMS symptoms, it's like an actual enhancement. I don't [long pause] really, know of like in the realm of like people with PMS or PMDD saying, "oh, I have this (.) um, I have this (.) these symptoms, but I also have this other positive thing that doesn't happen the rest of the month". I don't think I've really heard that from people. One thing I hear is like, I don't take anybody's bullshit [laughter] You know? Which is if it can be harnessed in a way that like doesn't destroy your life. Could be (.) could be great. Right? [Smile in voice] Like I have (.) I don't have PMDD, but I do when I take certain oral contraceptive pills, I have the exact same (.) same symptoms. And I (.) so from that, I know exactly what it's like. It's horrible. But for me, the irritability sometimes (.) on good (.) on good days when I would be on that or feeling a little better, I would be glad for the irritability because I felt I could draw a clear boundary around what I wanted. But I (.) I (.) I suspect for a lot of people that that's sort of a difficult line to walk [laugh] because (.) because of the irritability can be so severe. </t>
    </r>
    <r>
      <rPr>
        <b/>
        <sz val="11"/>
        <color rgb="FF333333"/>
        <rFont val="Cambria"/>
        <family val="1"/>
      </rPr>
      <t xml:space="preserve">Interviewer: </t>
    </r>
    <r>
      <rPr>
        <sz val="11"/>
        <color rgb="FF333333"/>
        <rFont val="Cambria"/>
        <family val="1"/>
      </rPr>
      <t xml:space="preserve">And who you are, whether you're allowed to be irritable or not. </t>
    </r>
    <r>
      <rPr>
        <b/>
        <sz val="11"/>
        <color rgb="FF333333"/>
        <rFont val="Cambria"/>
        <family val="1"/>
      </rPr>
      <t xml:space="preserve">Debbie: </t>
    </r>
    <r>
      <rPr>
        <sz val="11"/>
        <color rgb="FF333333"/>
        <rFont val="Cambria"/>
        <family val="1"/>
      </rPr>
      <t>Oh, absolutely, yeah.</t>
    </r>
  </si>
  <si>
    <t>Increased energy, positive mood, not taking any bullshit, decision-making</t>
  </si>
  <si>
    <t>Irritability as both positive and negative</t>
  </si>
  <si>
    <r>
      <t xml:space="preserve">Celia: </t>
    </r>
    <r>
      <rPr>
        <sz val="11"/>
        <color rgb="FF333333"/>
        <rFont val="Cambria"/>
        <family val="1"/>
      </rPr>
      <t>Ha! [Laugh]. Some women describe that, I'd have to say this is more in the lay literature, you don't hear people coming into you as a patient with any of these statements. But in the lay literature, some women say they feel more creative. They feel more sexual. Or maybe that's just at ovulation (.) um of course once the bleeding starts. You know you're not pregnant. That's always a good thing [smiling] unless you want to be pregnant?</t>
    </r>
  </si>
  <si>
    <t>Yes- not in medical literature, though</t>
  </si>
  <si>
    <t>Creativity, libido, not being pregnant- relief</t>
  </si>
  <si>
    <t>Not part of medical literature</t>
  </si>
  <si>
    <r>
      <t xml:space="preserve">Sarah: </t>
    </r>
    <r>
      <rPr>
        <sz val="11"/>
        <color rgb="FF333333"/>
        <rFont val="Cambria"/>
        <family val="1"/>
      </rPr>
      <t>Yes, absolutely. I mean, if you look at our work that we did (.) um, because we included. wellbeing or feeling (.) feeling positive moods as well as negative moods. In our daily rating charts. We were able to see that (.) where women felt best across the cycle (.) and women do feel best in that follicular phase (.) and um you know just around the time of ovulation. Leading up to that and (.) um and sexual interest is highest then. So sexual interest changes across the menstrual cycle (.) [shrug] and I think that's less boring then if it was just the same all the time, which I think is probably what men have, you know (.) they don't have that sort of you know change in their cycle. You know it's (.) the problem with that is that, um of course, there's the um so called Billing's method of um contraception in which you're not supposed to have sex until you're in the luteal phase. And the problem with that is that happens to be the time when women who aren't taking hormones of any sort, least want to have sex. So that's (.) [laugh] that's a complete reversal of what women want to do. So (.) but at least by studying it, we know we know when women do want to have sex and should be able to have sex but in a protected way.</t>
    </r>
  </si>
  <si>
    <t>Positive mood, libido</t>
  </si>
  <si>
    <t>Counters female libido cycle with male constant</t>
  </si>
  <si>
    <r>
      <t xml:space="preserve">Thomas: </t>
    </r>
    <r>
      <rPr>
        <sz val="11"/>
        <color rgb="FF333333"/>
        <rFont val="Cambria"/>
        <family val="1"/>
      </rPr>
      <t>Oh, yes. Oh, yes. And there are a number of individuals which actually are feeling better during the luteal phase than during the follicular phase. And I would say that (.) uh (.) but they are less and they are not seeking help for (.) the (.) the(.) they are not suffering from these symptoms. They are only happy with them. So (.) so we don't see them in the medical. But if you do population studies. Like they</t>
    </r>
    <r>
      <rPr>
        <b/>
        <sz val="11"/>
        <color rgb="FF333333"/>
        <rFont val="Cambria"/>
        <family val="1"/>
      </rPr>
      <t xml:space="preserve"> </t>
    </r>
    <r>
      <rPr>
        <sz val="11"/>
        <color rgb="FF333333"/>
        <rFont val="Cambria"/>
        <family val="1"/>
      </rPr>
      <t>have done in in Iceland, for instance, more or less the whole population of Iceland was participating in that study that had about well, twenty percent of individuals that actually felt better during the premenstrual period (.) and during the ovulation, most people feel better. So it's also a (.) let's say, a variation in the wellbeing in relation to (.) to the ovulatory period and we made our scale (.) scale (.) You know every scientist in this area more or less has made their own scale for daily ratings and we made a scale and in that scale (.) we had also positive symptoms and they showed very clear cyclicity. But in the opposite (.) except for around the ovulatory period (.) where (.) where they showed this peak of well-being.</t>
    </r>
  </si>
  <si>
    <t>Positive mood</t>
  </si>
  <si>
    <t>Assumes mood symptoms</t>
  </si>
  <si>
    <t>Behaviour</t>
  </si>
  <si>
    <t>Mood/ behavioural</t>
  </si>
  <si>
    <t>Behavioural</t>
  </si>
  <si>
    <t>Mood, behavioural</t>
  </si>
  <si>
    <r>
      <t xml:space="preserve">Susan: </t>
    </r>
    <r>
      <rPr>
        <sz val="11"/>
        <color rgb="FF333333"/>
        <rFont val="Cambria"/>
        <family val="1"/>
      </rPr>
      <t>Yes, there are and they're often overlooked, as I'm sure you know. And [colleague's name] and colleagues have done some really good work around this. Where, they've shown (.) And we (.) we've done some work around it as well. Um [colleague's name], who was a PhD student working with me, did some really interesting work around this. So some women feeling increased (.) increased, sexual arousal, um sexual response, increased energy, creativity. Some women athletes talk about feeling better in terms of sporting prowess. And we found in a study, this study that I did with  [colleague's name], that there were changes women report (.) one of the changes women reported was around increased tidiness, which seemed to me a kind of strange positive symptom, but that's something women talked about. And because some women feel that their breasts get larger premenstrually and that's distressing for some women, but other women like it. So, yes, there are, and I think (.) that's something I always talk about when I talk to the media about PMS and premenstrual change. And I know myself it was something I (.) that energy that you can get premenstrually, which can be anger, can also be channelled quite positively. And we've interviewed a lot of women who've talked about it (.) I don't know whether it's a kind of self-righteousness, but that sense of (.) that anger that that's like a kind of real female energy, like a primal energy, which can be a rage, but is also something that can be channelled positively.</t>
    </r>
  </si>
  <si>
    <t xml:space="preserve">Creativity, energy, mood, libido, athleticism, tidiness, bigger breasts, </t>
  </si>
  <si>
    <r>
      <t xml:space="preserve">Marta: </t>
    </r>
    <r>
      <rPr>
        <sz val="11"/>
        <color rgb="FF333333"/>
        <rFont val="Cambria"/>
        <family val="1"/>
      </rPr>
      <t>[Long pause] Not (.) again, coming back to what I see in the clinic. I don't see those patients probably because they don't seek medical attention. But recalling this old study from (.) from Iceland that was done, I think in 1980s or beginning of the 1990s. They (.) they (.) they reported on (.) on women who actually felt better in the luteal phase, because I think the scale they used also incorporated a number of positive symptoms. The scale I mean, the DRSP scale, which is the most commonly one (.) used one. Er, only has negative symptoms. So I don't think we've really captured that.</t>
    </r>
  </si>
  <si>
    <t>Yes - although not seen in practice</t>
  </si>
  <si>
    <t>Good mood</t>
  </si>
  <si>
    <t>Not captured in daily rating tools</t>
  </si>
  <si>
    <r>
      <t xml:space="preserve">Ria: </t>
    </r>
    <r>
      <rPr>
        <sz val="11"/>
        <color rgb="FF333333"/>
        <rFont val="Cambria"/>
        <family val="1"/>
      </rPr>
      <t>Yes, definitely. I think (.) I mean, I am grateful to not experience things like that are very, very painful, like endometriosis or a lot of pain when it comes to PMS or things like IBS. So I definitely like as a person can be like, yes, it's totally positive. If you ask somebody else who did have got body experience and (.) and mental emotional experience, they'll be like, "no, there's nothing pos (.) I don't like any of it!" [laugh]. "There's nothing positive". And so I think that's the (.) that's part of the work that I'm trying to do with how can we at least try and reframe it as neutral? And then when we get to that neutral stage, be able to reframe things as positive. So some of the positive aspects that I think are really important about PMS is an awareness of which relationships are nourishing you like human relationships, friendships, romantic relationships, fam- bio family, your chosen family, your relationships, which ones are uplifting you and supporting you? And then during PMS I find that I tend to be aware of like and more sensitive to how I'm reacting to how people are talking to me or treating me. So an awareness of those relationships so that in the next cycle we can be like, "OK, this person makes me feel this certain way. So I'm either going to spend more time with them or less time." So it can be a time where we can figure out where we're going to turn our energy to and where we're going to pull our energy back in from. And then I also like it because I like to do it as somebody who tends a little to like workaholic tendencies. I've gotten better at meal prep and like making sure I'm eating and getting the nutrients that I need (.) Um, one positive thing during PMS is that because my food cravings are so high that I do (.) I'm able to get like a lot more of like the calorie and energy intake that I need because I'm just like I'm so hungry [laughter]  I could eat all the time. I'm going to take the afternoon off so I can like snack for four hours [laugh]. And so I really like that aspect of it. And then I also like being able to give myself the space to have more sleep and encourage other people who I work with or who I talk to to take that time to get more sleep. Because I think that in the modern world, as we become more and more reliant and addicted to the digital world and digital devices, sleep is becoming an increasing challenge maybe for people. It's because (.). I mean, I'd have to do the research to back up that claim. But from my own observations, I do see that a lot of people are (.) are struggling with getting enough sleep, in part due to just the demands of modern life and having to work and pay rent and all that stuff. And then in addition to that, the increased presence of screens and devices in our life. So one positive aspect of PMS is leaning in to the tiredness and giving yourself the space to get the sleep and rest that you need.</t>
    </r>
  </si>
  <si>
    <t>Good decision making re relationships, eating, sleeping</t>
  </si>
  <si>
    <t>Implies only time of month to get enough food, and sleep- so coping, rather than changing the conditions?</t>
  </si>
  <si>
    <r>
      <t xml:space="preserve">John: </t>
    </r>
    <r>
      <rPr>
        <sz val="11"/>
        <color rgb="FF333333"/>
        <rFont val="Cambria"/>
        <family val="1"/>
      </rPr>
      <t xml:space="preserve">[Very long pause- approx. 25 seconds] I mean, I'm thinking about that. The reason why people come to a clinic like this is because they've got a problem. Not because they've got something that's helpful. Um, but if you speak to people with bipolar disorder, they will quite often tell you that the manic bit of their condition is something (.) if they could just have that, up to a certain point, they (.) they would value it and rather not have that treated. And I have had people who premenstrually have been on the manic side- that they would not say is a problem, but they would say that what then happens is problematic. And so I don't know whether that answers that? </t>
    </r>
    <r>
      <rPr>
        <b/>
        <sz val="11"/>
        <color rgb="FF333333"/>
        <rFont val="Cambria"/>
        <family val="1"/>
      </rPr>
      <t xml:space="preserve">Interviewer: </t>
    </r>
    <r>
      <rPr>
        <sz val="11"/>
        <color rgb="FF333333"/>
        <rFont val="Cambria"/>
        <family val="1"/>
      </rPr>
      <t xml:space="preserve">Yeah.  </t>
    </r>
    <r>
      <rPr>
        <b/>
        <sz val="11"/>
        <color rgb="FF333333"/>
        <rFont val="Cambria"/>
        <family val="1"/>
      </rPr>
      <t xml:space="preserve">John: </t>
    </r>
    <r>
      <rPr>
        <sz val="11"/>
        <color rgb="FF333333"/>
        <rFont val="Cambria"/>
        <family val="1"/>
      </rPr>
      <t>But they wouldn't be coming here telling me that (.) that "They were here just to say how wonderful things are premenstrually" [quiet laugh].</t>
    </r>
  </si>
  <si>
    <t>Not reported in practice</t>
  </si>
  <si>
    <t>Mania- mood and energy level</t>
  </si>
  <si>
    <t>Don't see them in clinic</t>
  </si>
  <si>
    <r>
      <t xml:space="preserve">Laura: </t>
    </r>
    <r>
      <rPr>
        <sz val="11"/>
        <color rgb="FF333333"/>
        <rFont val="Cambria"/>
        <family val="1"/>
      </rPr>
      <t>They certainly are reported in the literature. I mean, we don't tend to (.) as (.) as a physician and somebody who takes care of and treats patients. I wouldn't see (.) nobody would come in and see me and say I'm having problems because I feel so much better when I'm premenstrual. But the literature certainly endorses that (.) um, In terms of research, I wouldn't even see it in research because we actually ask for people who have distress, not people who are feeling better.</t>
    </r>
  </si>
  <si>
    <t>Feeling better</t>
  </si>
  <si>
    <t>Don't see them in clinic or research</t>
  </si>
  <si>
    <r>
      <t xml:space="preserve">Zoe: </t>
    </r>
    <r>
      <rPr>
        <sz val="11"/>
        <color rgb="FF333333"/>
        <rFont val="Cambria"/>
        <family val="1"/>
      </rPr>
      <t>Yes. And again, not an uncommon number of women report this. Um, interestingly, we've also found that women don't necessarily (.) many women may not spontaneously nominate positive changes, but when you ask them to think about positive changes, then they will actually go, "oh, yeah well. Yeah. This happens as well". So um it can be associated with increased energy and increased drive. And so for some women, that can be uh quite reinforcing and can (.) can be quite useful. That can lead to increased (.) increased creativity, increased productivity, just increased energy. Women can report increased sex drive and increased libido at this point. So that's (.) that's really common. That's not uncommon at all. So they'd probably be about the main ones. But as I sort of mentioned earlier, I think there is also a [pause] there are some women who [pause] have repositioned or reclaimed um experiences like irritability or angriness or being more forthright. Things that can be positioned as 'not positive', they can actually claim these as positives and say, "well, it's a time when I actually do speak out more or when I'm less likely to take shit from others". So there are some of those experiences which in and of themselves are neither positive or negative, but women will claim them as a positive because of the effect they have on them that actually help them do things that otherwise they wouldn't do (.) at different times during the month.</t>
    </r>
  </si>
  <si>
    <t>Mood, energy, libido, creativity, positive irritability, productivity</t>
  </si>
  <si>
    <r>
      <t xml:space="preserve">Geraldine: </t>
    </r>
    <r>
      <rPr>
        <sz val="11"/>
        <color rgb="FF333333"/>
        <rFont val="Cambria"/>
        <family val="1"/>
      </rPr>
      <t>[Laugh] Well, since we so rarely ask women about them, we don't really know. Also, we are so trained to look for negativity. You know that phrase from social psychology, the 'illusory correlation'. You know, if you're expecting to see something like when the moon is full, you expect to see bad drivers on the road. So you notice them. But if the moon is not full, maybe you don't notice them even. So, that's how we categorize a lot of the premenstrual symptoms. I think we expect to experience them. And so if we experience one, we say, "Aha! No, I'm getting my period in a few days", but we don't say, "well, I’m really joyful today or I'm full of energy or I'm feeling really sexy". But there are some studies where women, you know, keep filling out forms every day across several cycles. And you do notice certain things like feeling more interested in sex right before menstruation. Some women report greater creativity, before menstruation or during menstruation. So there are some (.) there are some things, but we don't ask about them. So we don't really have a good handle on that. There's only a very few studies about positive aspects. And one thing that researchers tend to report is that the participants are so surprised to be asked that they don't really know what to say [laugh].</t>
    </r>
  </si>
  <si>
    <t>Mood, libido, energy, creativity</t>
  </si>
  <si>
    <t>Trained to look for negatives, and patients are surprised to be asked!</t>
  </si>
  <si>
    <r>
      <t xml:space="preserve">Chris: </t>
    </r>
    <r>
      <rPr>
        <sz val="11"/>
        <color rgb="FF333333"/>
        <rFont val="Cambria"/>
        <family val="1"/>
      </rPr>
      <t>Ohhh (.) Yeah, I think so (.) but people don't come to doctors with positive changes, and that's rare (.). But I think some (.) some women get more drive and become more efficient and more drive. But I think that's a (.) that's I don't know of as an expert because people don't complain of good things.</t>
    </r>
  </si>
  <si>
    <t>More drive, more efficient</t>
  </si>
  <si>
    <r>
      <t xml:space="preserve">Jo: </t>
    </r>
    <r>
      <rPr>
        <sz val="11"/>
        <color rgb="FF333333"/>
        <rFont val="Cambria"/>
        <family val="1"/>
      </rPr>
      <t>Um [laugh] no, no, not in my experience for women with PMS. Except that they know it's going to get better.</t>
    </r>
  </si>
  <si>
    <r>
      <t xml:space="preserve">Anne: </t>
    </r>
    <r>
      <rPr>
        <sz val="11"/>
        <color rgb="FF333333"/>
        <rFont val="Cambria"/>
        <family val="1"/>
      </rPr>
      <t>Okay. Yeah. No, it's been good to chat it through. It's always nice to speak to people who are as passionate as I am about this (.) [laugh] about this condition and just really encouraging. That work is being done because I think in today's climate it's just so difficult. I mean, I (.) when I was doing research, it was so difficult to get funding. And I'm sure it's no easier. It's probably a lot harder now. So it's just really refreshing to (.) to hear about projects such as yours and (.) just saying about NAPS that we are a very small organization, all voluntary don't really get much funding. It definitely is difficult. But I would say we're all have similar passion about trying to increase awareness and want to improve the education of both health (.) I mean our main aims are information for health professionals and supporting sufferers. And so, you know, to be (.) to know about this work and to contribute to it, this is what we want to do. It all helps.</t>
    </r>
  </si>
  <si>
    <t>Notes:</t>
  </si>
  <si>
    <t>Lack of funding- extra-discursive limitation and desire to inform both patients and practitioners- different discourses?</t>
  </si>
  <si>
    <r>
      <t>Barbara:</t>
    </r>
    <r>
      <rPr>
        <sz val="11"/>
        <color rgb="FF333333"/>
        <rFont val="Cambria"/>
        <family val="1"/>
      </rPr>
      <t xml:space="preserve"> Best wishes for a good report.</t>
    </r>
  </si>
  <si>
    <r>
      <t>Fran:</t>
    </r>
    <r>
      <rPr>
        <sz val="11"/>
        <color rgb="FF333333"/>
        <rFont val="Cambria"/>
        <family val="1"/>
      </rPr>
      <t xml:space="preserve"> What do you plan to do with the data once you collect it? </t>
    </r>
    <r>
      <rPr>
        <b/>
        <sz val="11"/>
        <color rgb="FF333333"/>
        <rFont val="Cambria"/>
        <family val="1"/>
      </rPr>
      <t>Interviewer:</t>
    </r>
    <r>
      <rPr>
        <sz val="11"/>
        <color rgb="FF333333"/>
        <rFont val="Cambria"/>
        <family val="1"/>
      </rPr>
      <t xml:space="preserve"> I’m speaking to a range of different experts from different clinical backgrounds and I’m speaking to patients, as well (.) and I’m doing a sort of (.) it’s called a Critical Discourse Analysis of what people have said. The idea is that it will help, improve specifically in regard to ‘PMS’ rather than ‘PMDD’- improve the quality of the (.) the way that it’s diagnosed. So, at the moment the lack of any listed symptoms is not very helpful for clinical diagnosis purposes, but also in regard to research- each trial will be selecting and using people with different symptoms and experiences, which has been a problem in the past with not being able to compare studies. So, the idea is to try and come up with a shortlist that perhaps everybody can agree on. </t>
    </r>
    <r>
      <rPr>
        <b/>
        <sz val="11"/>
        <color rgb="FF333333"/>
        <rFont val="Cambria"/>
        <family val="1"/>
      </rPr>
      <t xml:space="preserve">Fran: </t>
    </r>
    <r>
      <rPr>
        <sz val="11"/>
        <color rgb="FF333333"/>
        <rFont val="Cambria"/>
        <family val="1"/>
      </rPr>
      <t xml:space="preserve">Are you familiar with the (.) um, [name of university] and their daily rating form? </t>
    </r>
    <r>
      <rPr>
        <b/>
        <sz val="11"/>
        <color rgb="FF333333"/>
        <rFont val="Cambria"/>
        <family val="1"/>
      </rPr>
      <t>Interviewer:</t>
    </r>
    <r>
      <rPr>
        <sz val="11"/>
        <color rgb="FF333333"/>
        <rFont val="Cambria"/>
        <family val="1"/>
      </rPr>
      <t xml:space="preserve"> I’m sorry- I’m not catching any of that? </t>
    </r>
    <r>
      <rPr>
        <b/>
        <sz val="11"/>
        <color rgb="FF333333"/>
        <rFont val="Cambria"/>
        <family val="1"/>
      </rPr>
      <t xml:space="preserve">Fran: </t>
    </r>
    <r>
      <rPr>
        <sz val="11"/>
        <color rgb="FF333333"/>
        <rFont val="Cambria"/>
        <family val="1"/>
      </rPr>
      <t xml:space="preserve">Have you, in your literature search seen the daily rating form from [name of university]? </t>
    </r>
    <r>
      <rPr>
        <b/>
        <sz val="11"/>
        <color rgb="FF333333"/>
        <rFont val="Cambria"/>
        <family val="1"/>
      </rPr>
      <t>Interviewer:</t>
    </r>
    <r>
      <rPr>
        <sz val="11"/>
        <color rgb="FF333333"/>
        <rFont val="Cambria"/>
        <family val="1"/>
      </rPr>
      <t xml:space="preserve"> Is that the DRSP? </t>
    </r>
    <r>
      <rPr>
        <b/>
        <sz val="11"/>
        <color rgb="FF333333"/>
        <rFont val="Cambria"/>
        <family val="1"/>
      </rPr>
      <t>Fran:</t>
    </r>
    <r>
      <rPr>
        <sz val="11"/>
        <color rgb="FF333333"/>
        <rFont val="Cambria"/>
        <family val="1"/>
      </rPr>
      <t xml:space="preserve"> No, it isn’t (.) it’s something I would suggest looking at because it is in the [name of journal]- by [colleague’s name] </t>
    </r>
    <r>
      <rPr>
        <b/>
        <sz val="11"/>
        <color rgb="FF333333"/>
        <rFont val="Cambria"/>
        <family val="1"/>
      </rPr>
      <t>Interviewer</t>
    </r>
    <r>
      <rPr>
        <sz val="11"/>
        <color rgb="FF333333"/>
        <rFont val="Cambria"/>
        <family val="1"/>
      </rPr>
      <t xml:space="preserve">: Oh, yeah! </t>
    </r>
    <r>
      <rPr>
        <b/>
        <sz val="11"/>
        <color rgb="FF333333"/>
        <rFont val="Cambria"/>
        <family val="1"/>
      </rPr>
      <t>Fran:</t>
    </r>
    <r>
      <rPr>
        <sz val="11"/>
        <color rgb="FF333333"/>
        <rFont val="Cambria"/>
        <family val="1"/>
      </rPr>
      <t xml:space="preserve"> So you’ve seen that? It’s called [tool name]? That has a lot more symptoms (.) </t>
    </r>
    <r>
      <rPr>
        <b/>
        <sz val="11"/>
        <color rgb="FF333333"/>
        <rFont val="Cambria"/>
        <family val="1"/>
      </rPr>
      <t>Interviewer:</t>
    </r>
    <r>
      <rPr>
        <sz val="11"/>
        <color rgb="FF333333"/>
        <rFont val="Cambria"/>
        <family val="1"/>
      </rPr>
      <t xml:space="preserve"> Yes (.) </t>
    </r>
    <r>
      <rPr>
        <b/>
        <sz val="11"/>
        <color rgb="FF333333"/>
        <rFont val="Cambria"/>
        <family val="1"/>
      </rPr>
      <t>Fran:</t>
    </r>
    <r>
      <rPr>
        <sz val="11"/>
        <color rgb="FF333333"/>
        <rFont val="Cambria"/>
        <family val="1"/>
      </rPr>
      <t xml:space="preserve"> Oh so you are familiar with that? </t>
    </r>
    <r>
      <rPr>
        <b/>
        <sz val="11"/>
        <color rgb="FF333333"/>
        <rFont val="Cambria"/>
        <family val="1"/>
      </rPr>
      <t>Interviewer:</t>
    </r>
    <r>
      <rPr>
        <sz val="11"/>
        <color rgb="FF333333"/>
        <rFont val="Cambria"/>
        <family val="1"/>
      </rPr>
      <t xml:space="preserve"> Yes, and in fact I’m speaking with [tool author’s name] next week! </t>
    </r>
    <r>
      <rPr>
        <b/>
        <sz val="11"/>
        <color rgb="FF333333"/>
        <rFont val="Cambria"/>
        <family val="1"/>
      </rPr>
      <t>Fran:</t>
    </r>
    <r>
      <rPr>
        <sz val="11"/>
        <color rgb="FF333333"/>
        <rFont val="Cambria"/>
        <family val="1"/>
      </rPr>
      <t xml:space="preserve"> OK. Because that’s an attempt to be a little bit more comprehensive in terms of rating premenstrual symptoms but you were aware of that (.)  </t>
    </r>
    <r>
      <rPr>
        <b/>
        <sz val="11"/>
        <color rgb="FF333333"/>
        <rFont val="Cambria"/>
        <family val="1"/>
      </rPr>
      <t>Interviewer:</t>
    </r>
    <r>
      <rPr>
        <sz val="11"/>
        <color rgb="FF333333"/>
        <rFont val="Cambria"/>
        <family val="1"/>
      </rPr>
      <t xml:space="preserve"> Yep. </t>
    </r>
    <r>
      <rPr>
        <b/>
        <sz val="11"/>
        <color rgb="FF333333"/>
        <rFont val="Cambria"/>
        <family val="1"/>
      </rPr>
      <t>Fran:</t>
    </r>
    <r>
      <rPr>
        <sz val="11"/>
        <color rgb="FF333333"/>
        <rFont val="Cambria"/>
        <family val="1"/>
      </rPr>
      <t xml:space="preserve"> OK well I’m happy to look at a transcribed script of what we’ve been talking about.</t>
    </r>
  </si>
  <si>
    <t>Literature review suggestion- daily rating tool and question about method</t>
  </si>
  <si>
    <r>
      <t xml:space="preserve">Andrew: </t>
    </r>
    <r>
      <rPr>
        <sz val="11"/>
        <color rgb="FF333333"/>
        <rFont val="Cambria"/>
        <family val="1"/>
      </rPr>
      <t xml:space="preserve">It was a pleasure. And I think the questions were all very relevant. Absolutely. I think one should not (.) should not underestimate first the controversy around this diagnosis that you mentioned briefly, that there really is such a controversy. And in some ways, it's quite understandable, a condition that pictures women are (.) as angry and unpleasant. Of course, it should be controversial. On the other hand, if you have seen men and women with severe symptom, which I (.) I could tell you also that (.) that when he first approached me, this gynaecologist that many decades ago, and said that should we do work together on PMS, I said PMS is that really something to do research on? We were working with schizophrenia and severe depression. Bipolar. Is that really a real condition? I asked. But then in our clinical trials, I mean, I interviewed a lot of patients that I got a tremendous respect of the really serious consequences this may have. So but I think, you know, I think you (.) you (.) you at least briefly mentioned that aspect and you (.) also, the questions to (.) have me expose the (.) the (.) the differences in opinion, I think. Yeah. I think it was a good interview. You used the right questions. I don't know if the answers were right, but the questions were right. </t>
    </r>
    <r>
      <rPr>
        <b/>
        <sz val="11"/>
        <color rgb="FF333333"/>
        <rFont val="Cambria"/>
        <family val="1"/>
      </rPr>
      <t xml:space="preserve">Interviewer: </t>
    </r>
    <r>
      <rPr>
        <sz val="11"/>
        <color rgb="FF333333"/>
        <rFont val="Cambria"/>
        <family val="1"/>
      </rPr>
      <t xml:space="preserve">I'm not testing anyone [laugh]. I really am interested in, for instance, how a gynaecologist expert is going to answer these same questions. You know, I might get different (.) well, there'll be similarities. You know, I find it interesting, the different discourses we draw on when we're talking about these experiences. </t>
    </r>
    <r>
      <rPr>
        <b/>
        <sz val="11"/>
        <color rgb="FF333333"/>
        <rFont val="Cambria"/>
        <family val="1"/>
      </rPr>
      <t xml:space="preserve">Andrew: </t>
    </r>
    <r>
      <rPr>
        <sz val="11"/>
        <color rgb="FF333333"/>
        <rFont val="Cambria"/>
        <family val="1"/>
      </rPr>
      <t>If you would like the extreme gynaecologist position, I think you should ask [colleague's name], he has been a strong advocate for the (.) he's not very (.) he doesn't like the DSM and he doesn't like the SSRIs. He's very much a guy who wants a hormonal approach. But then, of course, [colleague's name] has had a lot of impact on these consensus documents you refer to. He had a key role, of course, there. So he would be one to interview. Yeah. No, I think you will, by and large hear the similar story from (.) from the different people. But I don't know.</t>
    </r>
  </si>
  <si>
    <t>Right questions- acknowledges gender norms- and dismissal of severity of symptoms-  suggests extreme gynaecological opinion</t>
  </si>
  <si>
    <r>
      <t xml:space="preserve">Debbie: </t>
    </r>
    <r>
      <rPr>
        <sz val="11"/>
        <color rgb="FF333333"/>
        <rFont val="Cambria"/>
        <family val="1"/>
      </rPr>
      <t>Oh, great. I think it's great. I'm so impressed. You know, I'm so entertained and (.) and um you know. It's been thought provoking to sort of pull at all the little edges. You know, I mean, I do this on my own anyway, but actually in a lot of different ways than what you did. And I think this is because I spent all my time thinking about different biologies and like ways in which within PMDD there are differences [laughter]. And so I think this has been good. Yeah, I think it's great. Well done. I'm very (.) I'm really excited about (.) what you're doing. Wonderful. I can't wait to read it!</t>
    </r>
  </si>
  <si>
    <t>Good to reassess thinking re 'differences' in biology between PMDD/ PMS and between individuals</t>
  </si>
  <si>
    <r>
      <t xml:space="preserve">Celia: </t>
    </r>
    <r>
      <rPr>
        <sz val="11"/>
        <color rgb="FF333333"/>
        <rFont val="Cambria"/>
        <family val="1"/>
      </rPr>
      <t>No. I'd like to see what you come up with [laugh]. I'm very interested in that and I'd be glad to do whatever I can to help you if you need anything. But I appreciate the opportunity to be sampled on this and whatever I can do. I appreciate it.</t>
    </r>
  </si>
  <si>
    <t>Interested in the results</t>
  </si>
  <si>
    <r>
      <t xml:space="preserve">Sarah: </t>
    </r>
    <r>
      <rPr>
        <sz val="11"/>
        <color rgb="FF333333"/>
        <rFont val="Cambria"/>
        <family val="1"/>
      </rPr>
      <t xml:space="preserve">Oh, no, not really. I mean, you are taking me back in years because I haven't done this sort of work now for some time. I was a bit worried about whether I'd be able to actually tell you anything useful, at all. </t>
    </r>
    <r>
      <rPr>
        <b/>
        <sz val="11"/>
        <color rgb="FF333333"/>
        <rFont val="Cambria"/>
        <family val="1"/>
      </rPr>
      <t>Interviewer:</t>
    </r>
    <r>
      <rPr>
        <sz val="11"/>
        <color rgb="FF333333"/>
        <rFont val="Cambria"/>
        <family val="1"/>
      </rPr>
      <t xml:space="preserve"> No, I knew you would. It's not like (.) a lot of people have been a bit anxious because I'm framing you as 'experts' and they're thinking I haven't actually worked in this for a while, but it's more about how do you describe these things? And then I'll look at how other people describe it. So it's not a kind of test or (.) yeah, it's all about kind of the way in which we talk about these experiences (.) that I'm interested in. So everything you said has been really fantastic. As I said at the beginning, in your work in particular. I mean, really, for me, it's I think (.) I understand why the PMDD diagnosis was made and how that's very helpful for the severe mood symptoms but I think something has been lost about possible aetiology of some of the physiological effects, like blood pressure or anaemia, or even pain and you know, extreme pain as having a role in low mood that can be a bit lost. Certainly in the literature there's less literature on that kind of crossover between the physical side of things. So yeah, your work was very useful. Because it just (.) you started with a kind of an open mind and asked people what they're experiencing, whereas I think a lot of studies start with a list of symptoms and then they ask you to record them (.) </t>
    </r>
    <r>
      <rPr>
        <b/>
        <sz val="11"/>
        <color rgb="FF333333"/>
        <rFont val="Cambria"/>
        <family val="1"/>
      </rPr>
      <t xml:space="preserve">Sarah: </t>
    </r>
    <r>
      <rPr>
        <sz val="11"/>
        <color rgb="FF333333"/>
        <rFont val="Cambria"/>
        <family val="1"/>
      </rPr>
      <t xml:space="preserve">The same thing happened in menopause research (.) you know we had this list of symptoms come up for menopausal symptoms. And they were from a gynaecologist who said "right, well it's this, this and this" but no one had actually gone and asked women for a start what they thought the symptoms were. When you asked them you got a very different list (.)  and they left out (.) they managed to leave out some important changes by not asking women, you know if you don't ask the right questions and they're not in your symptom list, well then you'll never see it when we studied what happened to women when they went through the menopausal transition? So that's from active menstrual cycles to becoming very irregular. That symptom of breast tenderness was, you know, came up as so important, you know that because what happened, of course, was that you're getting high levels of oestrogen, as the ovaries sort of being (.) kicking in to try and respond to what's happening. And so it's (.) it's varying and you're getting some high levels of oestrogen with unopposed progesterone because, you know they're not (.) and so that was actually quite an important symptom that was happening in the transition into menopause. That was left out of all these scales from the early researchers where they hadn't asked women? You know, not thought was important or it would have been included. </t>
    </r>
    <r>
      <rPr>
        <b/>
        <sz val="11"/>
        <color rgb="FF333333"/>
        <rFont val="Cambria"/>
        <family val="1"/>
      </rPr>
      <t xml:space="preserve">Interviewer: </t>
    </r>
    <r>
      <rPr>
        <sz val="11"/>
        <color rgb="FF333333"/>
        <rFont val="Cambria"/>
        <family val="1"/>
      </rPr>
      <t xml:space="preserve">Yeah. Well, something I find a lot (.) is that a lot of people get nausea and vomiting with their periods before or with their period. And quite often that's missed off, symptom tools and things. And that can be quite disturbing. You know, it's difficult to go to work if you're vomiting. It's quite debilitating symptom if you get it. So, yeah, it's quite interesting. There are these gaps and I understand why, but it's sort of (.) it's quite interesting how it happens. </t>
    </r>
    <r>
      <rPr>
        <b/>
        <sz val="11"/>
        <color rgb="FF333333"/>
        <rFont val="Cambria"/>
        <family val="1"/>
      </rPr>
      <t xml:space="preserve">Sarah: </t>
    </r>
    <r>
      <rPr>
        <sz val="11"/>
        <color rgb="FF333333"/>
        <rFont val="Cambria"/>
        <family val="1"/>
      </rPr>
      <t>Yes. But it all (.) I mean, it's part of the new you know, well not new now, but some years ago NIH decreed that rating scales had to be developed from the people up, rather than [laughter] from the experts down. But until then, that was a normal way to do it. It just wasn't a good way of doing it. Basically.</t>
    </r>
  </si>
  <si>
    <t>Differences between women's experiences and clinical guidelines/ symptom lists- recent change to avoid top-down approach.</t>
  </si>
  <si>
    <r>
      <t xml:space="preserve">Thomas: </t>
    </r>
    <r>
      <rPr>
        <sz val="11"/>
        <color rgb="FF333333"/>
        <rFont val="Cambria"/>
        <family val="1"/>
      </rPr>
      <t xml:space="preserve">I can also say that we are not or, I am not completely unbiased (.) in that way that I am. I have discovered that there are possibilities to actually antagonize this provocateur, as I believe allopregnanolone provocateur with a medication, with a compound that we are developing as a medication. And we have in fact made a preliminary first study where it was very positive and in in patients with PMDD. And we are now doing a major study. And I'm sure you have talked to [colleague's name] I suppose? </t>
    </r>
    <r>
      <rPr>
        <b/>
        <sz val="11"/>
        <color rgb="FF333333"/>
        <rFont val="Cambria"/>
        <family val="1"/>
      </rPr>
      <t xml:space="preserve">Interviewer: </t>
    </r>
    <r>
      <rPr>
        <sz val="11"/>
        <color rgb="FF333333"/>
        <rFont val="Cambria"/>
        <family val="1"/>
      </rPr>
      <t xml:space="preserve">I hope to. I'm finding him difficult to contact because he's retired from his clinical (.) from his university position. Yeah. I hope, to (.) I know people who know him very well (.) so I'm hoping to be able to contact him (.) </t>
    </r>
    <r>
      <rPr>
        <b/>
        <sz val="11"/>
        <color rgb="FF333333"/>
        <rFont val="Cambria"/>
        <family val="1"/>
      </rPr>
      <t xml:space="preserve">Thomas: </t>
    </r>
    <r>
      <rPr>
        <sz val="11"/>
        <color rgb="FF333333"/>
        <rFont val="Cambria"/>
        <family val="1"/>
      </rPr>
      <t xml:space="preserve">Yeah, he was (.) a he was the chairman of this group. </t>
    </r>
    <r>
      <rPr>
        <b/>
        <sz val="11"/>
        <color rgb="FF333333"/>
        <rFont val="Cambria"/>
        <family val="1"/>
      </rPr>
      <t xml:space="preserve">Interviewer: </t>
    </r>
    <r>
      <rPr>
        <sz val="11"/>
        <color rgb="FF333333"/>
        <rFont val="Cambria"/>
        <family val="1"/>
      </rPr>
      <t xml:space="preserve">Yeah (.) yeah. </t>
    </r>
    <r>
      <rPr>
        <b/>
        <sz val="11"/>
        <color rgb="FF333333"/>
        <rFont val="Cambria"/>
        <family val="1"/>
      </rPr>
      <t xml:space="preserve">Thomas: </t>
    </r>
    <r>
      <rPr>
        <sz val="11"/>
        <color rgb="FF333333"/>
        <rFont val="Cambria"/>
        <family val="1"/>
      </rPr>
      <t xml:space="preserve">There is also a person, [colleague's name], do you know her? </t>
    </r>
    <r>
      <rPr>
        <b/>
        <sz val="11"/>
        <color rgb="FF333333"/>
        <rFont val="Cambria"/>
        <family val="1"/>
      </rPr>
      <t xml:space="preserve">Interviewer: </t>
    </r>
    <r>
      <rPr>
        <sz val="11"/>
        <color rgb="FF333333"/>
        <rFont val="Cambria"/>
        <family val="1"/>
      </rPr>
      <t xml:space="preserve">Yeah. </t>
    </r>
    <r>
      <rPr>
        <b/>
        <sz val="11"/>
        <color rgb="FF333333"/>
        <rFont val="Cambria"/>
        <family val="1"/>
      </rPr>
      <t xml:space="preserve">Thomas: </t>
    </r>
    <r>
      <rPr>
        <sz val="11"/>
        <color rgb="FF333333"/>
        <rFont val="Cambria"/>
        <family val="1"/>
      </rPr>
      <t xml:space="preserve">She's now one of the most active persons in in these studies, which we are doing [pause].  So (.) and this this study is published. It's a gynaecologist [colleague's name], who is the first author? I'm sure you have seen that paper. It's a quite recent one. </t>
    </r>
    <r>
      <rPr>
        <b/>
        <sz val="11"/>
        <color rgb="FF333333"/>
        <rFont val="Cambria"/>
        <family val="1"/>
      </rPr>
      <t xml:space="preserve">Interviewer: </t>
    </r>
    <r>
      <rPr>
        <sz val="11"/>
        <color rgb="FF333333"/>
        <rFont val="Cambria"/>
        <family val="1"/>
      </rPr>
      <t xml:space="preserve">Yeah [pause]. And just finally. How do you feel about this interview? And do you have any questions or comments you'd like to add at this point? </t>
    </r>
    <r>
      <rPr>
        <b/>
        <sz val="11"/>
        <color rgb="FF333333"/>
        <rFont val="Cambria"/>
        <family val="1"/>
      </rPr>
      <t xml:space="preserve">Thomas: </t>
    </r>
    <r>
      <rPr>
        <sz val="11"/>
        <color rgb="FF333333"/>
        <rFont val="Cambria"/>
        <family val="1"/>
      </rPr>
      <t xml:space="preserve">Well, I would like to see the script. </t>
    </r>
    <r>
      <rPr>
        <b/>
        <sz val="11"/>
        <color rgb="FF333333"/>
        <rFont val="Cambria"/>
        <family val="1"/>
      </rPr>
      <t xml:space="preserve">Interviewer: </t>
    </r>
    <r>
      <rPr>
        <sz val="11"/>
        <color rgb="FF333333"/>
        <rFont val="Cambria"/>
        <family val="1"/>
      </rPr>
      <t xml:space="preserve">Oh Yeah? </t>
    </r>
    <r>
      <rPr>
        <b/>
        <sz val="11"/>
        <color rgb="FF333333"/>
        <rFont val="Cambria"/>
        <family val="1"/>
      </rPr>
      <t xml:space="preserve">Thomas: </t>
    </r>
    <r>
      <rPr>
        <sz val="11"/>
        <color rgb="FF333333"/>
        <rFont val="Cambria"/>
        <family val="1"/>
      </rPr>
      <t xml:space="preserve">And I would like to be able to to change it. If I want to (.) if I feel that something is in error or that I would like to omit something which I have said I got enthusiastic at the beginning telling you about this [retracted story]. Because that made an impression, certainly. </t>
    </r>
    <r>
      <rPr>
        <b/>
        <sz val="11"/>
        <color rgb="FF333333"/>
        <rFont val="Cambria"/>
        <family val="1"/>
      </rPr>
      <t xml:space="preserve">Interviewer: </t>
    </r>
    <r>
      <rPr>
        <sz val="11"/>
        <color rgb="FF333333"/>
        <rFont val="Cambria"/>
        <family val="1"/>
      </rPr>
      <t>Ok, yeah that's fine. And I'll send you the consent form again. So just tick the ones that you're happy with. And the thing is, because I'm doing a discourse analysis, when you see the transcript, you'll see that it'll include all of your 'um' 'er' pauses (.) It's a detailed transcription. So if you do want to make changes (.) don't feel like you have to tidy things up. I'm looking at speech and the way that people speak. So obviously, feel free to change any ideas that you want to change. But don't feel like you have to correct the grammar (.) because basically I transcribe it differently. It won't be in correct grammar. It's about pauses and the way that you use speech. But that's fine!</t>
    </r>
    <r>
      <rPr>
        <b/>
        <sz val="11"/>
        <color rgb="FF333333"/>
        <rFont val="Arial"/>
        <family val="2"/>
      </rPr>
      <t xml:space="preserve"> </t>
    </r>
    <r>
      <rPr>
        <b/>
        <sz val="11"/>
        <color rgb="FF333333"/>
        <rFont val="Cambria"/>
        <family val="1"/>
      </rPr>
      <t xml:space="preserve">Thomas: </t>
    </r>
    <r>
      <rPr>
        <sz val="11"/>
        <color rgb="FF333333"/>
        <rFont val="Cambria"/>
        <family val="1"/>
      </rPr>
      <t xml:space="preserve">I'm not good at grammar. So I will not be helpful [laugh]. </t>
    </r>
    <r>
      <rPr>
        <b/>
        <sz val="11"/>
        <color rgb="FF333333"/>
        <rFont val="Cambria"/>
        <family val="1"/>
      </rPr>
      <t xml:space="preserve">Interviewer: </t>
    </r>
    <r>
      <rPr>
        <sz val="11"/>
        <color rgb="FF333333"/>
        <rFont val="Cambria"/>
        <family val="1"/>
      </rPr>
      <t xml:space="preserve">Well, somebody else asked for this (.) and then when it came back to me, it had one hundred and thirty changes! And there were a lot of like corrections where they just deleted the word 'um' or 'er'. But actually, I need that. It's important for me for (.) the analysis I'm doing. </t>
    </r>
    <r>
      <rPr>
        <b/>
        <sz val="11"/>
        <color rgb="FF333333"/>
        <rFont val="Cambria"/>
        <family val="1"/>
      </rPr>
      <t xml:space="preserve">Thomas: </t>
    </r>
    <r>
      <rPr>
        <sz val="11"/>
        <color rgb="FF333333"/>
        <rFont val="Cambria"/>
        <family val="1"/>
      </rPr>
      <t xml:space="preserve">What kind of analysis are you going to do? </t>
    </r>
    <r>
      <rPr>
        <b/>
        <sz val="11"/>
        <color rgb="FF333333"/>
        <rFont val="Cambria"/>
        <family val="1"/>
      </rPr>
      <t xml:space="preserve">Interviewer: </t>
    </r>
    <r>
      <rPr>
        <sz val="11"/>
        <color rgb="FF333333"/>
        <rFont val="Cambria"/>
        <family val="1"/>
      </rPr>
      <t xml:space="preserve">It's a type of discourse analysis, which is (.) </t>
    </r>
    <r>
      <rPr>
        <b/>
        <sz val="11"/>
        <color rgb="FF333333"/>
        <rFont val="Cambria"/>
        <family val="1"/>
      </rPr>
      <t xml:space="preserve">Thomas: </t>
    </r>
    <r>
      <rPr>
        <sz val="11"/>
        <color rgb="FF333333"/>
        <rFont val="Cambria"/>
        <family val="1"/>
      </rPr>
      <t xml:space="preserve">Discourse analysis (.) I have done some kind of (.) of the, let's say, qualitative research, but I'm not aware of that method? </t>
    </r>
    <r>
      <rPr>
        <b/>
        <sz val="11"/>
        <color rgb="FF333333"/>
        <rFont val="Cambria"/>
        <family val="1"/>
      </rPr>
      <t xml:space="preserve">Interviewer: </t>
    </r>
    <r>
      <rPr>
        <sz val="11"/>
        <color rgb="FF333333"/>
        <rFont val="Cambria"/>
        <family val="1"/>
      </rPr>
      <t xml:space="preserve">So (.) and the one I'm doing, the theory underneath it is critical realism, which in plain English (.) it means, I don't know if you know, in sociology there is a whole movement in the 1980s and 90s that a lot of things are socially constructed, so illnesses as a social construct. And that it's something that we create as humans rather than necessarily being a biological fact or truth. And then on the other side, science sometimes implies that there is a biological truth when in fact (.) so sometimes some medical stuff has implied causation when in fact there's just been correlation. And that was this kind of tension then between (.) positive scientists and social constructionists. And for me (.) so what Critical Realism is, it says, well, yes, we agree that things are socially constructed terms and definitions and the way that we categorize things are social constructs. But that doesn't mean that there isn't something real (.) biological or physical that is happening that we can better describe through time and through experiments and all the rest of it. So it's a kind of middle position. And so the analysis is kind of looking at the way (.) the discourses that different people use. So you as a medical person, you've used a medical discourse most of the time. And then I look at the way that. So, for instance, a long pause indicates that somebody is thinking or laughter indicates either that something is funny or that there's a kind of slight awkwardness. So sometimes when I speak to patients, they laugh quite a lot because they are (.) they're uncomfortable talking about constipation or words like that. So it's also getting at why people (.) choose certain discourses at certain times when, you know [pause]. So I purposefully asked two questions in a certain way to see how you would respond. And as easy as you know, a lot of this is (.) you could answer it in different ways and obviously, people with different disciplinary backgrounds do answer in slightly different ways. So I'm just comparing those. And the idea is, is that from that you get a kind of (.) a richer insight into how we've come to this, where we are with the clinical definitions. And I believe there is a slight mismatch with people's experiences and the way that PMS is currently clinically defined. Just in that (.) as you say, it doesn't clearly delineate what's normal and not pathological, but also some of the symptoms I think have become (.) because of the focus on the mood changes have become slightly overlooked. And actually behind all of this is the fact that we're not educated well enough about our own menstrual cycles. So the fact that patients don't know enough about what's normal is part of the problem. But then medicine shouldn't have to sort it out. But in reality, quite often it is doctors that are making those decisions in the end. I hope that makes some sort of sense? </t>
    </r>
    <r>
      <rPr>
        <b/>
        <sz val="11"/>
        <color rgb="FF333333"/>
        <rFont val="Cambria"/>
        <family val="1"/>
      </rPr>
      <t xml:space="preserve">Thomas: </t>
    </r>
    <r>
      <rPr>
        <sz val="11"/>
        <color rgb="FF333333"/>
        <rFont val="Cambria"/>
        <family val="1"/>
      </rPr>
      <t xml:space="preserve">Oh, yes, yes. It makes sense. Sounds like it's realistic. I like that. </t>
    </r>
    <r>
      <rPr>
        <b/>
        <sz val="11"/>
        <color rgb="FF333333"/>
        <rFont val="Cambria"/>
        <family val="1"/>
      </rPr>
      <t xml:space="preserve">Interviewer: </t>
    </r>
    <r>
      <rPr>
        <sz val="11"/>
        <color rgb="FF333333"/>
        <rFont val="Cambria"/>
        <family val="1"/>
      </rPr>
      <t xml:space="preserve">You (.) I'm trying (.) my background was in human rights work. So you're always trying to get consensus or to integrate things rather than (.) you have these false dichotomies of like, you know, it's (.) ‘psychiatrists versus gynaecologists’, or ‘feminists vs. biomedical people’ and it's not true. Everyone is trying to help people and they're just coming at it from different angles. And so I see my role as somebody who could maybe (.) help better define what are these problems, why are we arguing or why are these tensions? And to sort of basically integrate them? That's the plan anyway. </t>
    </r>
    <r>
      <rPr>
        <b/>
        <sz val="11"/>
        <color rgb="FF333333"/>
        <rFont val="Cambria"/>
        <family val="1"/>
      </rPr>
      <t xml:space="preserve">Thomas: </t>
    </r>
    <r>
      <rPr>
        <sz val="11"/>
        <color rgb="FF333333"/>
        <rFont val="Cambria"/>
        <family val="1"/>
      </rPr>
      <t xml:space="preserve">Oh, good. Good luck [laugh]! </t>
    </r>
    <r>
      <rPr>
        <b/>
        <sz val="11"/>
        <color rgb="FF333333"/>
        <rFont val="Cambria"/>
        <family val="1"/>
      </rPr>
      <t xml:space="preserve">Interviewer: </t>
    </r>
    <r>
      <rPr>
        <sz val="11"/>
        <color rgb="FF333333"/>
        <rFont val="Cambria"/>
        <family val="1"/>
      </rPr>
      <t xml:space="preserve">And so, yeah, I can do that, so it will take me a while to do this transcription. I've got four interviews today. So it might not be next week. It might be the following week that I can share the transcript with you. And I'll send a follow up email with the consent form. All you have to do if you don't want to bother scanning it is just reply to the e-mail saying that you consent to and to which numbers you consent to. And then the final thing is that I'm going to send you a link. It's just a two minute survey. It's because I'm anonymizing. Your answers it's to give some demographic information. So age, gender and disciplinary backgrounds, that kind of thing. Because in my thesis, I'm not going to say who you are. It'll just be (.) your pseudonym and this information. </t>
    </r>
    <r>
      <rPr>
        <b/>
        <sz val="11"/>
        <color rgb="FF333333"/>
        <rFont val="Cambria"/>
        <family val="1"/>
      </rPr>
      <t xml:space="preserve">Thomas: </t>
    </r>
    <r>
      <rPr>
        <sz val="11"/>
        <color rgb="FF333333"/>
        <rFont val="Cambria"/>
        <family val="1"/>
      </rPr>
      <t xml:space="preserve">Everyone will know who I am anyhow, so (.) </t>
    </r>
    <r>
      <rPr>
        <b/>
        <sz val="11"/>
        <color rgb="FF333333"/>
        <rFont val="Cambria"/>
        <family val="1"/>
      </rPr>
      <t xml:space="preserve">Interviewer: </t>
    </r>
    <r>
      <rPr>
        <sz val="11"/>
        <color rgb="FF333333"/>
        <rFont val="Cambria"/>
        <family val="1"/>
      </rPr>
      <t xml:space="preserve">Well I did think about that, because there's not many people working on this topic, you know. </t>
    </r>
    <r>
      <rPr>
        <b/>
        <sz val="11"/>
        <color rgb="FF333333"/>
        <rFont val="Cambria"/>
        <family val="1"/>
      </rPr>
      <t xml:space="preserve">Thomas: </t>
    </r>
    <r>
      <rPr>
        <sz val="11"/>
        <color rgb="FF333333"/>
        <rFont val="Cambria"/>
        <family val="1"/>
      </rPr>
      <t xml:space="preserve">This is a small community, you know, within (.) within the community. I mean, everyone will know each other. So, yeah, well, I know most of the people which are sort of in the community, even though they didn't participate in the consensus meeting. On the other hand, which would be nice if you could help us, if there are some persons in Germany and France, especially in France, that are interested and you have found out. I would like to know the names? </t>
    </r>
    <r>
      <rPr>
        <b/>
        <sz val="11"/>
        <color rgb="FF333333"/>
        <rFont val="Cambria"/>
        <family val="1"/>
      </rPr>
      <t xml:space="preserve">Interviewer: </t>
    </r>
    <r>
      <rPr>
        <sz val="11"/>
        <color rgb="FF333333"/>
        <rFont val="Cambria"/>
        <family val="1"/>
      </rPr>
      <t xml:space="preserve">So no. Yeah, no, I haven't. Um (.) because this is qualitative and I'm only speaking to about 20 to 25 people in total. </t>
    </r>
    <r>
      <rPr>
        <b/>
        <sz val="11"/>
        <color rgb="FF333333"/>
        <rFont val="Cambria"/>
        <family val="1"/>
      </rPr>
      <t xml:space="preserve">Thomas: </t>
    </r>
    <r>
      <rPr>
        <sz val="11"/>
        <color rgb="FF333333"/>
        <rFont val="Cambria"/>
        <family val="1"/>
      </rPr>
      <t xml:space="preserve">Okay. </t>
    </r>
    <r>
      <rPr>
        <b/>
        <sz val="11"/>
        <color rgb="FF333333"/>
        <rFont val="Cambria"/>
        <family val="1"/>
      </rPr>
      <t xml:space="preserve">Interviewer: </t>
    </r>
    <r>
      <rPr>
        <sz val="11"/>
        <color rgb="FF333333"/>
        <rFont val="Cambria"/>
        <family val="1"/>
      </rPr>
      <t xml:space="preserve">And including patients. So I'm only speaking to a select group. And it's obviously been easier for me to speak to English speaking or just as you're saying, just to find lists of people. I agree that there is research going on in France, but then I don't have connections there, although I do have a friend who she's (.) she's an academic in social science and she's very interested in it and moving into this area. And she's French and based in Paris. </t>
    </r>
    <r>
      <rPr>
        <b/>
        <sz val="11"/>
        <color rgb="FF333333"/>
        <rFont val="Cambria"/>
        <family val="1"/>
      </rPr>
      <t xml:space="preserve">Thomas: </t>
    </r>
    <r>
      <rPr>
        <sz val="11"/>
        <color rgb="FF333333"/>
        <rFont val="Cambria"/>
        <family val="1"/>
      </rPr>
      <t xml:space="preserve">So if you if you can share the name. That would be nice because she could point to (.) because we are going to do a bigger study that we would like to include France. But France is difficult because no one there seemed to know anything about PMDD or PMS? </t>
    </r>
    <r>
      <rPr>
        <b/>
        <sz val="11"/>
        <color rgb="FF333333"/>
        <rFont val="Cambria"/>
        <family val="1"/>
      </rPr>
      <t xml:space="preserve">Interviewer: </t>
    </r>
    <r>
      <rPr>
        <sz val="11"/>
        <color rgb="FF333333"/>
        <rFont val="Cambria"/>
        <family val="1"/>
      </rPr>
      <t xml:space="preserve">Yeah. Have you ever read the paper by Knaapen &amp; Weiz? Probably 2012 (.) something like that? </t>
    </r>
    <r>
      <rPr>
        <b/>
        <sz val="11"/>
        <color rgb="FF333333"/>
        <rFont val="Cambria"/>
        <family val="1"/>
      </rPr>
      <t xml:space="preserve">Thomas: </t>
    </r>
    <r>
      <rPr>
        <sz val="11"/>
        <color rgb="FF333333"/>
        <rFont val="Cambria"/>
        <family val="1"/>
      </rPr>
      <t xml:space="preserve">Knaapen, I know. Quite well. But Weiz, there are several Weiz (.)? </t>
    </r>
    <r>
      <rPr>
        <b/>
        <sz val="11"/>
        <color rgb="FF333333"/>
        <rFont val="Cambria"/>
        <family val="1"/>
      </rPr>
      <t>Interviewer:</t>
    </r>
    <r>
      <rPr>
        <sz val="11"/>
        <color rgb="FF333333"/>
        <rFont val="Cambria"/>
        <family val="1"/>
      </rPr>
      <t xml:space="preserve"> They compared France, the UK and America and the kind of history of PMS research. And it is quite different in France. Again, that's interesting for me as a sociologist is the way because it relates to gender as well. A lot about (.) what (.) what's seen as normal, what's seen as a medical issue and the way that women are seen and France seems to be a bit different. Also, their treatments have been different. So they were big on diuretics and in Italy as well. They were big on diuretics. And it's partly because some of the research happened in those countries but there might be other reasons why they prefer a different way of doing things. So yeah I'll look into that for you. </t>
    </r>
    <r>
      <rPr>
        <b/>
        <sz val="11"/>
        <color rgb="FF333333"/>
        <rFont val="Cambria"/>
        <family val="1"/>
      </rPr>
      <t xml:space="preserve">Thomas: </t>
    </r>
    <r>
      <rPr>
        <sz val="11"/>
        <color rgb="FF333333"/>
        <rFont val="Cambria"/>
        <family val="1"/>
      </rPr>
      <t>Oh that would be nice.</t>
    </r>
  </si>
  <si>
    <t>Mentions bias, interested in method of analysis, thinks questions were right, desire to edit transcription, geographical differences ie the case of France</t>
  </si>
  <si>
    <r>
      <t xml:space="preserve">Susan: </t>
    </r>
    <r>
      <rPr>
        <sz val="11"/>
        <color rgb="FF333333"/>
        <rFont val="Cambria"/>
        <family val="1"/>
      </rPr>
      <t xml:space="preserve">No.. I don't (.) I don't think so. I think the only thing I'd say is (.) I suppose my view of PMS has changed over my own life. Partly to do with my experience of my body and premenstrual change. And also my own academic journey in terms of different ways of thinking. And I think academically, I moved from a (.) you know, very positivist, you know, experimental view point to a social constructionist let's dismiss it, let's deny it. You know a much more political position to where I am now which I've talked to you about, so I won't repeat that. Where, I do acknowledge the embodied aspects of it and the hormonal aspects of it. I mean, I don't know if it's hormonal. I'm not a biomedical person. And I think in terms of my own experience, not menstruating anymore, it's actually really interesting. And I haven't you know, I've been so busy in the last year when I haven't been menstruating. That I haven't had time to (.) to really sit and think about it and think about what that means in terms of how I would be (.) how I am as a menstrual cycle researcher. [Pause- change in tone] but I'm really amazed by the difference in not having those cyclical changes. You know, it's (.) it's (.) and it really (.) I wouldn't have ever denied hormones anyway. I think earlier on in my career I would have done, like I really did. I went through a phase in my 20s and 30s when I really was you know 'anything hormonal is terrible' kind of thing, of people who took hormonal positions. It's really interesting from a personal perspective, even that like academically I am (.) I always acknowledged them anyway. But it's really interesting personally to stop menstruating and actually see that those cyclical changes are not happening. So yeah (.) </t>
    </r>
    <r>
      <rPr>
        <b/>
        <sz val="11"/>
        <color rgb="FF333333"/>
        <rFont val="Cambria"/>
        <family val="1"/>
      </rPr>
      <t>Interviewer:</t>
    </r>
    <r>
      <rPr>
        <sz val="11"/>
        <color rgb="FF333333"/>
        <rFont val="Cambria"/>
        <family val="1"/>
      </rPr>
      <t xml:space="preserve"> I have (.) like loads of weird things have happened to me. Like I started experiencing some symptoms that I never used to get and I started experiencing the exact things that some interviewees had told me about. And I don't know if it's psychosomat (.) You know, I don't know if it's (.) that I’ve been primed or it's coincidence. It could be either. It could just be a (.) kind of that I'm noticing things that I didn't notice before. Things I always had, but it's been quite weird and there's no kind of um (.) it would be impossible to tell anyway, because I'm just one person. And this is my experience and I have quite variable experiences. It's weird when it happens to you, and you think "Ah! Okaaay (.)" [laugh] </t>
    </r>
    <r>
      <rPr>
        <b/>
        <sz val="11"/>
        <color rgb="FF333333"/>
        <rFont val="Cambria"/>
        <family val="1"/>
      </rPr>
      <t xml:space="preserve">Susan: </t>
    </r>
    <r>
      <rPr>
        <sz val="11"/>
        <color rgb="FF333333"/>
        <rFont val="Cambria"/>
        <family val="1"/>
      </rPr>
      <t xml:space="preserve">Yeah. Well there is that a positivist symptom complex that exists in any culture and that we express our feelings of distress through that symptom complex. And I think, PMS is one of those for women today. And it's (.) it's a (.) it's a way that we give meaning to our experiences of distress and we can articulate our experiences of distress. So it's not surprising that you are becoming aware of more symptoms from talking to people that you might then tune into them in yourself, and you might have had them before but not noticed them. So it might be (.) so that's another argument, you know, with increased awareness. You could say "Oh my god, you're going to get everyone to self-diagnose" but most women having awareness and then actually (.) awareness that you can cope with them and change. I mean, I suppose that's the other thing I'd say and you probably know this, hopefully you know it, anyway? Is that in the research that I've done both with [colleague's name] and the research that we've done here in [country] is that psychological approaches to (.) to premenstrual distress can actually really work. And they are as effective as Prozac, as SSRIs, and that they don't get rid of the symptoms, but they alleviate them and they help women feel that they can cope with them and they reduce the level of distress massively. </t>
    </r>
    <r>
      <rPr>
        <b/>
        <sz val="11"/>
        <color rgb="FF333333"/>
        <rFont val="Cambria"/>
        <family val="1"/>
      </rPr>
      <t xml:space="preserve">Interviewer: </t>
    </r>
    <r>
      <rPr>
        <sz val="11"/>
        <color rgb="FF333333"/>
        <rFont val="Cambria"/>
        <family val="1"/>
      </rPr>
      <t xml:space="preserve">Yeah.  </t>
    </r>
    <r>
      <rPr>
        <b/>
        <sz val="11"/>
        <color rgb="FF333333"/>
        <rFont val="Cambria"/>
        <family val="1"/>
      </rPr>
      <t xml:space="preserve">Susan: </t>
    </r>
    <r>
      <rPr>
        <sz val="11"/>
        <color rgb="FF333333"/>
        <rFont val="Cambria"/>
        <family val="1"/>
      </rPr>
      <t xml:space="preserve">So, I suppose that's really important to acknowledge, but it's not getting rid of the change. Women still get changes, but they don't feel distressed by them. And that to me is also you've got to really look at that physical, psychological and then the sociocultural and the meaning-making. And I'm going to have to go because I've got a meeting in five minutes (.) </t>
    </r>
    <r>
      <rPr>
        <b/>
        <sz val="11"/>
        <color rgb="FF333333"/>
        <rFont val="Cambria"/>
        <family val="1"/>
      </rPr>
      <t xml:space="preserve">Interviewer: </t>
    </r>
    <r>
      <rPr>
        <sz val="11"/>
        <color rgb="FF333333"/>
        <rFont val="Cambria"/>
        <family val="1"/>
      </rPr>
      <t xml:space="preserve">Of course! Thank you so much. And, I’ll send you this email, very quickly. And that'll be it. And I'll keep you posted with how this is going (.) </t>
    </r>
    <r>
      <rPr>
        <b/>
        <sz val="11"/>
        <color rgb="FF333333"/>
        <rFont val="Cambria"/>
        <family val="1"/>
      </rPr>
      <t xml:space="preserve">Susan: </t>
    </r>
    <r>
      <rPr>
        <sz val="11"/>
        <color rgb="FF333333"/>
        <rFont val="Cambria"/>
        <family val="1"/>
      </rPr>
      <t>Yeah, that's good. Yeah, good. It's important research. I'll be really interested to see what you (.) what you do with it!</t>
    </r>
  </si>
  <si>
    <t>Acknowledges changing experience/ perspective with age/ academic career. Importance of awareness in alleviating distress. Biopsychosocial approaches required.</t>
  </si>
  <si>
    <r>
      <t xml:space="preserve">Marta: </t>
    </r>
    <r>
      <rPr>
        <sz val="11"/>
        <color rgb="FF333333"/>
        <rFont val="Cambria"/>
        <family val="1"/>
      </rPr>
      <t xml:space="preserve">No, I think I've said pretty much everything I wanted to say. And one of the things I really wanted to point out was (.) was about suicidal ideation, which I think hasn't really been (.) been that well known. And it also seems (.) to me is (.) is one of the reasons I say that this is actually a relatively severe mood disorder and not just a mood disorder. I think it's severe for many women. And I think it should be emphasized for the sake of the women so that people can understand that this is far more (.) more severe than most people think about. I also think what we have (.) I also dislike the way that people are using PMS to categorize a number of symptoms. That seems to be more like menstrual symptoms. You were talking about dysmenorrhea (.) I think that's also important that we shouldn't mix (.) mix these (.) these symptoms up for many reasons. So those were really the two major points I wanted to make today. And one (.) and you asked about it! But I mean, I like the interview. I like (.) I like what you're doing. And I think that there's not really sufficient research ongoing at the moment. And I can certainly say from the (.) from the interest we've had in the study we did that there are many women out there. And they really want to be (.) they really want us to do more research about this and provide them with more treatment options. Because even though I say that anti-depressants are really, really good. Doesn't mean that the women think that it's really, really good, and that they want to continue taking them. It's absolutely clear from (.) from the trial that we've done there's an interest in participating (.) that women want alternatives. So I think what you're saying about lifestyle interventions and other alternative treatments, that that area should also be developed. </t>
    </r>
    <r>
      <rPr>
        <b/>
        <sz val="11"/>
        <color rgb="FF333333"/>
        <rFont val="Cambria"/>
        <family val="1"/>
      </rPr>
      <t xml:space="preserve">Interviewer: </t>
    </r>
    <r>
      <rPr>
        <sz val="11"/>
        <color rgb="FF333333"/>
        <rFont val="Cambria"/>
        <family val="1"/>
      </rPr>
      <t xml:space="preserve">Yeah and just (.) um just out of interest (.) are you finding more patients are using apps to track their cycles anyway? </t>
    </r>
    <r>
      <rPr>
        <b/>
        <sz val="11"/>
        <color rgb="FF333333"/>
        <rFont val="Cambria"/>
        <family val="1"/>
      </rPr>
      <t xml:space="preserve">Marta: </t>
    </r>
    <r>
      <rPr>
        <sz val="11"/>
        <color rgb="FF333333"/>
        <rFont val="Cambria"/>
        <family val="1"/>
      </rPr>
      <t>Er (.) not yet, but I think maybe it has to do with the (.) I mean, most women who come to me in the clinic, they're (.) they're 30 to 40 years of age. I think when (.) when the next generation is coming into the PMDD age, they will probably be more used to using apps to monitor their health than (.) than the women I've been seeing over the past 20 years. Er (.) occasionally it happens. And if I get questions from patients on my e-mail, for instance, that's usually what I tell them. Find an app that you really like and (.) and monitor the symptoms and bring the app and then and the output from the app to your doctor. Occasionally I've had patients with apps.</t>
    </r>
  </si>
  <si>
    <t>Glad to be able to discuss severity of condition- suicidal ideation, and the importance of disentangling dysmenorrhea etc. from PMDD/ PMS. Age group 30s and 40s for PMDD mentioned. Interested in biopsychosocial interventions to act as options for treatment</t>
  </si>
  <si>
    <r>
      <t xml:space="preserve">John: </t>
    </r>
    <r>
      <rPr>
        <sz val="11"/>
        <color rgb="FF333333"/>
        <rFont val="Cambria"/>
        <family val="1"/>
      </rPr>
      <t xml:space="preserve">[Pause] er (.) I don't think so. I suppose I'm just listening to the way that the questions have been developed, which is very much one of (.) um (.) a heightened concern about how DSM 5 has described PMDD? At least that's my reading of it. That's kind of (.) it has that kind of feeling about it. And um (.) I don't think any diagnostic classification of a condition is gonna be perfect, and I think it's probably helpful to have something to sort of work around (.) that (.) provides a framework. I don't think most clinicians are that literal in terms of how they use these things (.) whatever the condition is. </t>
    </r>
    <r>
      <rPr>
        <b/>
        <sz val="11"/>
        <color rgb="FF333333"/>
        <rFont val="Cambria"/>
        <family val="1"/>
      </rPr>
      <t xml:space="preserve">Interviewer: </t>
    </r>
    <r>
      <rPr>
        <sz val="11"/>
        <color rgb="FF333333"/>
        <rFont val="Cambria"/>
        <family val="1"/>
      </rPr>
      <t xml:space="preserve">Actually my bias, or whatever, in all this is that I had symptoms, mine were nausea, and vomiting, and it took two years of being really quite severely ill with those symptoms before any kind of inference was made to the menstrual cycle. And that's not because [pause]. So right at the start, my GP did say, is this a monthly thing? So implying, you know, is this a menstrual related thing but I had wrongly assumed and I think they did, too, that that would be limited to the few days before menstruation only. And actually it was at ovulation, premenstrually, and menstrually. And so for me it's this kind of (.) I think, the PMDD criteria (.) there are some issues I have with it, but it's what's left with the PMS diagnosis that I think is missing (.) um, some of these physical symptoms and for instance. I think a lot of people are given the diagnosis of anxiety, generalized anxiety or depression, and it could be a cyclical thing, which if they had recorded those symptoms over time, they could have different treatment options. So it's this kind of trying to tease out. The role of the menstrual cycle really in a whole range of things. And to not overlook it as a potential trigger. </t>
    </r>
    <r>
      <rPr>
        <b/>
        <sz val="11"/>
        <color rgb="FF333333"/>
        <rFont val="Cambria"/>
        <family val="1"/>
      </rPr>
      <t xml:space="preserve">John: </t>
    </r>
    <r>
      <rPr>
        <sz val="11"/>
        <color rgb="FF333333"/>
        <rFont val="Cambria"/>
        <family val="1"/>
      </rPr>
      <t xml:space="preserve">Yeah, but that's the menstrual exacerbation of other conditions, isn't it, which I think is appropriate for any doctor to be aware of (.) but that's different from PMDD or PMS, isn't it? </t>
    </r>
    <r>
      <rPr>
        <b/>
        <sz val="11"/>
        <color rgb="FF333333"/>
        <rFont val="Cambria"/>
        <family val="1"/>
      </rPr>
      <t xml:space="preserve">Interviewer: </t>
    </r>
    <r>
      <rPr>
        <sz val="11"/>
        <color rgb="FF333333"/>
        <rFont val="Cambria"/>
        <family val="1"/>
      </rPr>
      <t xml:space="preserve">Well, I don't think people check. So I don't think people are asked to do their daily rating symptoms, very often at all (.) </t>
    </r>
    <r>
      <rPr>
        <b/>
        <sz val="11"/>
        <color rgb="FF333333"/>
        <rFont val="Cambria"/>
        <family val="1"/>
      </rPr>
      <t xml:space="preserve">John: </t>
    </r>
    <r>
      <rPr>
        <sz val="11"/>
        <color rgb="FF333333"/>
        <rFont val="Cambria"/>
        <family val="1"/>
      </rPr>
      <t xml:space="preserve">For other conditions? </t>
    </r>
    <r>
      <rPr>
        <b/>
        <sz val="11"/>
        <color rgb="FF333333"/>
        <rFont val="Cambria"/>
        <family val="1"/>
      </rPr>
      <t xml:space="preserve">Interviewer: </t>
    </r>
    <r>
      <rPr>
        <sz val="11"/>
        <color rgb="FF333333"/>
        <rFont val="Cambria"/>
        <family val="1"/>
      </rPr>
      <t xml:space="preserve">For other conditions but even for PMS and PMDD I think, sometimes, people aren't actually (.) </t>
    </r>
    <r>
      <rPr>
        <b/>
        <sz val="11"/>
        <color rgb="FF333333"/>
        <rFont val="Cambria"/>
        <family val="1"/>
      </rPr>
      <t xml:space="preserve">John: </t>
    </r>
    <r>
      <rPr>
        <sz val="11"/>
        <color rgb="FF333333"/>
        <rFont val="Cambria"/>
        <family val="1"/>
      </rPr>
      <t xml:space="preserve">I think I mean, as far as the PMS and PMDD area goes, I think one of the more controversial things which I've strayed away from that I think is of some interest is the appropriateness at the moment of that falling far more in the gynaecology than the psychiatry camp [pause] and I think there's a couple of good reasons for that. One is psychiatry is completely overwhelmed with mental health problems that it can't manage already. It certainly does not want to have another condition in there to have people coming to (.) and the other one is that people with PMS symptoms will sometimes fear that if it's categorized within mental health (.) the stigma associated is one that will not lead them to searching for treatment. But in fact, I think that gynaecologists (.) certainly in (.) for a lot of things that I see, are gonna be out of their depth and (.) are probably misdiagnosing people. Now there's a gynaecologist out there. Who you, I'm sure have read who suggests that that's what psychiatrists do. That we're misdiagnosing people with PMS with bipolar disorder. And I'm sure that there are cases of that. And as much as the ment(.) the mind is (.) it's complicated and as a psychiatrist. You always have a differential diagnosis, which you don't seem to have quite so much in gynaecology. It's much more black and white. So we're kind of used to existing in a world where we're not sure (.) we've got a bunch of differential things that we're thinking about. I'm going for one and testing it, and thinking about the other options. At least that's how we're trained. And I think, you know, for a gynaecologist to work out, for example, what a personality disorder looks like and feels like when it walks into the room. And how that might be impacting on some of these things, I just don't think it's going to be something that is going to be done well. Um (.) and I think teasing out what's bipolar and what's borderline and what's ADHD and what's (.) is very, very hard. I think psychiatrists find it hard and I think a lot (.) if I look at the people that come into this clinic. They're complicated in terms of the pathology. And it's a case of having to tease those things out. And I personally think that it's something in an ideal world you'd have (.) You'd have psychiatrists more trained up in, as opposed to gynaecologists more trained up in (.) </t>
    </r>
    <r>
      <rPr>
        <b/>
        <sz val="11"/>
        <color rgb="FF333333"/>
        <rFont val="Cambria"/>
        <family val="1"/>
      </rPr>
      <t xml:space="preserve">Interviewer: </t>
    </r>
    <r>
      <rPr>
        <sz val="11"/>
        <color rgb="FF333333"/>
        <rFont val="Cambria"/>
        <family val="1"/>
      </rPr>
      <t xml:space="preserve">yeah </t>
    </r>
    <r>
      <rPr>
        <b/>
        <sz val="11"/>
        <color rgb="FF333333"/>
        <rFont val="Cambria"/>
        <family val="1"/>
      </rPr>
      <t xml:space="preserve">John: </t>
    </r>
    <r>
      <rPr>
        <sz val="11"/>
        <color rgb="FF333333"/>
        <rFont val="Cambria"/>
        <family val="1"/>
      </rPr>
      <t xml:space="preserve">But um (.) I don't think I'd get many of my psychiatry colleagues sort of cheering that on because they're (.) they’re fire-fighting (.) suicidal, psychotic patients with a resource that's limited. They don't want to have 5 percent of the female population who have got the severe condition that they're not currently having to treat. I don't think they want them. </t>
    </r>
    <r>
      <rPr>
        <b/>
        <sz val="11"/>
        <color rgb="FF333333"/>
        <rFont val="Cambria"/>
        <family val="1"/>
      </rPr>
      <t>Interviewer:</t>
    </r>
    <r>
      <rPr>
        <sz val="11"/>
        <color rgb="FF333333"/>
        <rFont val="Cambria"/>
        <family val="1"/>
      </rPr>
      <t xml:space="preserve">  Yeah. </t>
    </r>
    <r>
      <rPr>
        <b/>
        <sz val="11"/>
        <color rgb="FF333333"/>
        <rFont val="Cambria"/>
        <family val="1"/>
      </rPr>
      <t>John:</t>
    </r>
    <r>
      <rPr>
        <sz val="11"/>
        <color rgb="FF333333"/>
        <rFont val="Cambria"/>
        <family val="1"/>
      </rPr>
      <t xml:space="preserve"> And then if it's bigger than 5 percent because we're actually going to treat everyone that doesn't fulfil the strict criteria. That's a big burden for a speciality to take. And at the moment, it falls onto GPs predominantly. And I think they probably are well-placed for the kind of lower level patients. But anyway, that's something that you know (.) if I were doing what you were doing, I would also be interested to tease apart in terms of, you know, who is it, that's managing it? And is it the right speciality? </t>
    </r>
    <r>
      <rPr>
        <b/>
        <sz val="11"/>
        <color rgb="FF333333"/>
        <rFont val="Cambria"/>
        <family val="1"/>
      </rPr>
      <t xml:space="preserve">Interviewer: </t>
    </r>
    <r>
      <rPr>
        <sz val="11"/>
        <color rgb="FF333333"/>
        <rFont val="Cambria"/>
        <family val="1"/>
      </rPr>
      <t xml:space="preserve">Yeah. </t>
    </r>
    <r>
      <rPr>
        <b/>
        <sz val="11"/>
        <color rgb="FF333333"/>
        <rFont val="Cambria"/>
        <family val="1"/>
      </rPr>
      <t xml:space="preserve">John: </t>
    </r>
    <r>
      <rPr>
        <sz val="11"/>
        <color rgb="FF333333"/>
        <rFont val="Cambria"/>
        <family val="1"/>
      </rPr>
      <t xml:space="preserve">And if it's not, why isn't it? </t>
    </r>
    <r>
      <rPr>
        <b/>
        <sz val="11"/>
        <color rgb="FF333333"/>
        <rFont val="Cambria"/>
        <family val="1"/>
      </rPr>
      <t xml:space="preserve">Interviewer: </t>
    </r>
    <r>
      <rPr>
        <sz val="11"/>
        <color rgb="FF333333"/>
        <rFont val="Cambria"/>
        <family val="1"/>
      </rPr>
      <t xml:space="preserve">And if I could just ask you, do you think psychiatrists would be happy to prescribe hormonal (.) </t>
    </r>
    <r>
      <rPr>
        <b/>
        <sz val="11"/>
        <color rgb="FF333333"/>
        <rFont val="Cambria"/>
        <family val="1"/>
      </rPr>
      <t xml:space="preserve">John: </t>
    </r>
    <r>
      <rPr>
        <sz val="11"/>
        <color rgb="FF333333"/>
        <rFont val="Cambria"/>
        <family val="1"/>
      </rPr>
      <t xml:space="preserve">I think with a bit of training (.) I mean, at the end of the day there's a bit of stuff to learn. But we've all had our medical training and errr (.) it's (.) it's not a biggie. </t>
    </r>
    <r>
      <rPr>
        <b/>
        <sz val="11"/>
        <color rgb="FF333333"/>
        <rFont val="Cambria"/>
        <family val="1"/>
      </rPr>
      <t xml:space="preserve">Interviewer: </t>
    </r>
    <r>
      <rPr>
        <sz val="11"/>
        <color rgb="FF333333"/>
        <rFont val="Cambria"/>
        <family val="1"/>
      </rPr>
      <t xml:space="preserve">And then vice versa. I suppose gynaecologists aren't allowed to prescribe or (.)? </t>
    </r>
    <r>
      <rPr>
        <b/>
        <sz val="11"/>
        <color rgb="FF333333"/>
        <rFont val="Cambria"/>
        <family val="1"/>
      </rPr>
      <t xml:space="preserve">John: </t>
    </r>
    <r>
      <rPr>
        <sz val="11"/>
        <color rgb="FF333333"/>
        <rFont val="Cambria"/>
        <family val="1"/>
      </rPr>
      <t xml:space="preserve">Well, I think that, as you say, with gynaecol (.) it's not just the prescribing, it's the diagnosing and working out what's going on and managing that risk. And gynaecologists would need a huge amount of training to be able to do that. Whereas psychiatrists would need a relatively small amount [pause] so (.) I believe in the States because it's a commercial system. There's also a (.) I mean, it's been suggested by this particular person who thinks that the psychiatrists get it wrong, that the reason why it exist within the mental health system in the states is financially driven. Er (.) which I think is a pretty cynical (.) observation. I mean I'm sure there are financial (.) ramifications, but I also think that (.) </t>
    </r>
    <r>
      <rPr>
        <b/>
        <sz val="11"/>
        <color rgb="FF333333"/>
        <rFont val="Cambria"/>
        <family val="1"/>
      </rPr>
      <t xml:space="preserve">Interviewer: </t>
    </r>
    <r>
      <rPr>
        <sz val="11"/>
        <color rgb="FF333333"/>
        <rFont val="Cambria"/>
        <family val="1"/>
      </rPr>
      <t xml:space="preserve">Well one pharmaceutical company in particular did behave slightly cynically, but as to whether or not that's why psychiatry in general got behind the PMDD diagnosis (.) it's probably for different reasons (.)? </t>
    </r>
    <r>
      <rPr>
        <b/>
        <sz val="11"/>
        <color rgb="FF333333"/>
        <rFont val="Cambria"/>
        <family val="1"/>
      </rPr>
      <t xml:space="preserve">John: </t>
    </r>
    <r>
      <rPr>
        <sz val="11"/>
        <color rgb="FF333333"/>
        <rFont val="Cambria"/>
        <family val="1"/>
      </rPr>
      <t xml:space="preserve">Yeah, I don't know which drug company, which drug this is? </t>
    </r>
    <r>
      <rPr>
        <b/>
        <sz val="11"/>
        <color rgb="FF333333"/>
        <rFont val="Cambria"/>
        <family val="1"/>
      </rPr>
      <t xml:space="preserve">Interviewer: </t>
    </r>
    <r>
      <rPr>
        <sz val="11"/>
        <color rgb="FF333333"/>
        <rFont val="Cambria"/>
        <family val="1"/>
      </rPr>
      <t xml:space="preserve">Eli Lily. So they rebranded Prozac, as Serafem, specifically for PMDD. To extend the patent. So, the patent was coming to an end for Prozac (.) </t>
    </r>
    <r>
      <rPr>
        <b/>
        <sz val="11"/>
        <color rgb="FF333333"/>
        <rFont val="Cambria"/>
        <family val="1"/>
      </rPr>
      <t xml:space="preserve">John: </t>
    </r>
    <r>
      <rPr>
        <sz val="11"/>
        <color rgb="FF333333"/>
        <rFont val="Cambria"/>
        <family val="1"/>
      </rPr>
      <t xml:space="preserve">Right. </t>
    </r>
    <r>
      <rPr>
        <b/>
        <sz val="11"/>
        <color rgb="FF333333"/>
        <rFont val="Cambria"/>
        <family val="1"/>
      </rPr>
      <t xml:space="preserve">Interviewer: </t>
    </r>
    <r>
      <rPr>
        <sz val="11"/>
        <color rgb="FF333333"/>
        <rFont val="Cambria"/>
        <family val="1"/>
      </rPr>
      <t xml:space="preserve">And so it was rebranded. Which means you can extend (.) basically you can have a new patent. So it is the same chemical compound made pink (.) ‘for women’, and called Serafem to make it clear that it was for women and they were er (.) held (.) they were sue (.) sued, or I don't know (.) the FDA had to get involved because they also then included a self-diagnosis tool, which was essentially menstrual changes, fairly er, you know normal menstrual changes? And then they did talk about mood but they were kind of pathologising low level mood changes like all people experience for whatever reason. So they did have a kind of (.) financial reason. But then also in the States, you couldn't get any treatment covered for what we call PMDD or severe PMS because it wasn't listed as a (.) diagnosis under insurance policies. And so getting PMDD in the DSM was important for those patients who needed treatment and up until that point kind of fell through the gaps. If they didn't meet the criteria for bi-polar or (.) </t>
    </r>
    <r>
      <rPr>
        <b/>
        <sz val="11"/>
        <color rgb="FF333333"/>
        <rFont val="Cambria"/>
        <family val="1"/>
      </rPr>
      <t xml:space="preserve">John: </t>
    </r>
    <r>
      <rPr>
        <sz val="11"/>
        <color rgb="FF333333"/>
        <rFont val="Cambria"/>
        <family val="1"/>
      </rPr>
      <t xml:space="preserve">Yeah </t>
    </r>
    <r>
      <rPr>
        <b/>
        <sz val="11"/>
        <color rgb="FF333333"/>
        <rFont val="Cambria"/>
        <family val="1"/>
      </rPr>
      <t xml:space="preserve">Interviewer: </t>
    </r>
    <r>
      <rPr>
        <sz val="11"/>
        <color rgb="FF333333"/>
        <rFont val="Cambria"/>
        <family val="1"/>
      </rPr>
      <t xml:space="preserve">So it's complicated (.) </t>
    </r>
    <r>
      <rPr>
        <b/>
        <sz val="11"/>
        <color rgb="FF333333"/>
        <rFont val="Cambria"/>
        <family val="1"/>
      </rPr>
      <t xml:space="preserve">John: </t>
    </r>
    <r>
      <rPr>
        <sz val="11"/>
        <color rgb="FF333333"/>
        <rFont val="Cambria"/>
        <family val="1"/>
      </rPr>
      <t xml:space="preserve">But then that's a (.) that's a pragmatic reason isn't it? </t>
    </r>
    <r>
      <rPr>
        <b/>
        <sz val="11"/>
        <color rgb="FF333333"/>
        <rFont val="Cambria"/>
        <family val="1"/>
      </rPr>
      <t xml:space="preserve">Interviewer: </t>
    </r>
    <r>
      <rPr>
        <sz val="11"/>
        <color rgb="FF333333"/>
        <rFont val="Cambria"/>
        <family val="1"/>
      </rPr>
      <t xml:space="preserve">Yeah.  </t>
    </r>
    <r>
      <rPr>
        <b/>
        <sz val="11"/>
        <color rgb="FF333333"/>
        <rFont val="Cambria"/>
        <family val="1"/>
      </rPr>
      <t xml:space="preserve">John: </t>
    </r>
    <r>
      <rPr>
        <sz val="11"/>
        <color rgb="FF333333"/>
        <rFont val="Cambria"/>
        <family val="1"/>
      </rPr>
      <t xml:space="preserve">Erm (.) </t>
    </r>
    <r>
      <rPr>
        <b/>
        <sz val="11"/>
        <color rgb="FF333333"/>
        <rFont val="Cambria"/>
        <family val="1"/>
      </rPr>
      <t xml:space="preserve">Interviewer: </t>
    </r>
    <r>
      <rPr>
        <sz val="11"/>
        <color rgb="FF333333"/>
        <rFont val="Cambria"/>
        <family val="1"/>
      </rPr>
      <t xml:space="preserve">Sorry I've used up plenty of your time. </t>
    </r>
    <r>
      <rPr>
        <b/>
        <sz val="11"/>
        <color rgb="FF333333"/>
        <rFont val="Cambria"/>
        <family val="1"/>
      </rPr>
      <t xml:space="preserve">John: </t>
    </r>
    <r>
      <rPr>
        <sz val="11"/>
        <color rgb="FF333333"/>
        <rFont val="Cambria"/>
        <family val="1"/>
      </rPr>
      <t xml:space="preserve">That's all right. I've found it quite interesting. </t>
    </r>
    <r>
      <rPr>
        <b/>
        <sz val="11"/>
        <color rgb="FF333333"/>
        <rFont val="Cambria"/>
        <family val="1"/>
      </rPr>
      <t xml:space="preserve">Interviewer: </t>
    </r>
    <r>
      <rPr>
        <sz val="11"/>
        <color rgb="FF333333"/>
        <rFont val="Cambria"/>
        <family val="1"/>
      </rPr>
      <t xml:space="preserve">Yeah. I mean, I find it fascinating! </t>
    </r>
    <r>
      <rPr>
        <b/>
        <sz val="11"/>
        <color rgb="FF333333"/>
        <rFont val="Cambria"/>
        <family val="1"/>
      </rPr>
      <t xml:space="preserve">John: </t>
    </r>
    <r>
      <rPr>
        <sz val="11"/>
        <color rgb="FF333333"/>
        <rFont val="Cambria"/>
        <family val="1"/>
      </rPr>
      <t xml:space="preserve">Yeah. I suppose yeah, I don't really get asked these things very often. </t>
    </r>
  </si>
  <si>
    <t>Defensive re criticism of DSM, then raises issue of who best to treat PMDD- in terms of funding, capacity, training, and ability to diagnose psychiatric complaints. Pragmatism over scientific validity.</t>
  </si>
  <si>
    <r>
      <t xml:space="preserve">Interviewer: </t>
    </r>
    <r>
      <rPr>
        <sz val="11"/>
        <color rgb="FF333333"/>
        <rFont val="Cambria"/>
        <family val="1"/>
      </rPr>
      <t xml:space="preserve">So that's it. We've managed to get all of the questions done. So that's really helpful. Thank you very much. Do you have any questions or comments you'd like to add at this point? </t>
    </r>
    <r>
      <rPr>
        <b/>
        <sz val="11"/>
        <color rgb="FF333333"/>
        <rFont val="Cambria"/>
        <family val="1"/>
      </rPr>
      <t xml:space="preserve">Laura: </t>
    </r>
    <r>
      <rPr>
        <sz val="11"/>
        <color rgb="FF333333"/>
        <rFont val="Cambria"/>
        <family val="1"/>
      </rPr>
      <t xml:space="preserve">No </t>
    </r>
    <r>
      <rPr>
        <b/>
        <sz val="11"/>
        <color rgb="FF333333"/>
        <rFont val="Cambria"/>
        <family val="1"/>
      </rPr>
      <t xml:space="preserve">Interviewer: </t>
    </r>
    <r>
      <rPr>
        <sz val="11"/>
        <color rgb="FF333333"/>
        <rFont val="Cambria"/>
        <family val="1"/>
      </rPr>
      <t>Thank you so much for your time.</t>
    </r>
  </si>
  <si>
    <r>
      <t xml:space="preserve">Zoe: </t>
    </r>
    <r>
      <rPr>
        <sz val="11"/>
        <color rgb="FF333333"/>
        <rFont val="Cambria"/>
        <family val="1"/>
      </rPr>
      <t xml:space="preserve">Um (.) No. No. No questions or comments on the interview itself. No. I did (.) it did feel a little bit like an interrogation [laugh]? </t>
    </r>
    <r>
      <rPr>
        <b/>
        <sz val="11"/>
        <color rgb="FF333333"/>
        <rFont val="Cambria"/>
        <family val="1"/>
      </rPr>
      <t xml:space="preserve">Interviewer: </t>
    </r>
    <r>
      <rPr>
        <sz val="11"/>
        <color rgb="FF333333"/>
        <rFont val="Cambria"/>
        <family val="1"/>
      </rPr>
      <t xml:space="preserve">Oh! I'm sorry- I was trying to keep to time. But actually we were fine in the end [laugh] </t>
    </r>
    <r>
      <rPr>
        <b/>
        <sz val="11"/>
        <color rgb="FF333333"/>
        <rFont val="Cambria"/>
        <family val="1"/>
      </rPr>
      <t xml:space="preserve">Zoe: </t>
    </r>
    <r>
      <rPr>
        <sz val="11"/>
        <color rgb="FF333333"/>
        <rFont val="Cambria"/>
        <family val="1"/>
      </rPr>
      <t xml:space="preserve">Yeah. It's just it's interesting (.) and this is, you know, not (.) you can stop the tape if you want to or keep the tape running, I don't mind? It is just interesting that (.) it's probably because I'm not someone who experiences PMS, it was an interview with me as (.) as a researcher and a clinician in a (.) you know, an informed sort of a stakeholder. And it reminds me of the interviews we do when we do interviews with health professionals. And they tend to take this much more sort of question/ answer (.) a question answer approach. It's very different to when we do interviews with women who experience P (.) premenstrual stress. And we'll just start with one sentence, which is "tell me about your PMS". and they literally will just have the rest of the conversation going for forty five minutes, to an hour or so. It's interesting because this was (.) you were asking me more about my knowledge and my opinions rather than my experiences. And so I just found it quite interesting that I'm used to doing more of the experiential interviewing than this um opinion based interviewing so (.) but that's not a (.) that's not a comment about the interview. It's just that it was a different form of interview for me. </t>
    </r>
    <r>
      <rPr>
        <b/>
        <sz val="11"/>
        <color rgb="FF333333"/>
        <rFont val="Cambria"/>
        <family val="1"/>
      </rPr>
      <t xml:space="preserve">Interviewer: </t>
    </r>
    <r>
      <rPr>
        <sz val="11"/>
        <color rgb="FF333333"/>
        <rFont val="Cambria"/>
        <family val="1"/>
      </rPr>
      <t xml:space="preserve">Well, I'm being quite sneaky, really. I'm actually doing a discourse analysis. But I wanted to see which discourses people use under which circumstances. So sometimes we'll choose, let's say, a more feminist discourse for some answers and then the biom(.) more biomedical one for others. And then I'm also analysing when people laugh or the pauses or the kinds of hesitations in speech which indicate, you know, that you're thinking or there's some sort of a conflict or sometimes laughter for uneasiness. Particularly when I've spoken to patients, I have a different set of questions for patients but laughter is quite common. And it's (.) it's usually to cover something slightly shameful or awkward or just, that they don't know something. And so it's been quite useful to (.) and for me, I wanted to compare (.) you know, a whole range of different people on quite similar questions, so it really is a mix between almost like traditional quantitative surveying - although, if I'd have sent this out, as a survey, I (.) I wouldn't have got the answers that I'm getting from asking (.) them </t>
    </r>
    <r>
      <rPr>
        <b/>
        <sz val="11"/>
        <color rgb="FF333333"/>
        <rFont val="Cambria"/>
        <family val="1"/>
      </rPr>
      <t xml:space="preserve">Zoe: </t>
    </r>
    <r>
      <rPr>
        <sz val="11"/>
        <color rgb="FF333333"/>
        <rFont val="Cambria"/>
        <family val="1"/>
      </rPr>
      <t xml:space="preserve">Well no (.) </t>
    </r>
    <r>
      <rPr>
        <b/>
        <sz val="11"/>
        <color rgb="FF333333"/>
        <rFont val="Cambria"/>
        <family val="1"/>
      </rPr>
      <t xml:space="preserve">Interviewer: </t>
    </r>
    <r>
      <rPr>
        <sz val="11"/>
        <color rgb="FF333333"/>
        <rFont val="Cambria"/>
        <family val="1"/>
      </rPr>
      <t xml:space="preserve">And also I can respond, you know, because I'm here. But also, it is (.) there are these parallels. And it's interesting, to then (.) so for example, I think I've spoken to 15 different experts from a range of different disciplines. And so far I've had 15 different answers for what (.) for what causes premenstrual symptoms. I mean, some of them are more closely related to each other than others. But there's this huge range. And for me that's very interesting that (.) the way that we try and explain something that basically isn't quite known. We don't really know exactly. But then (.) then (.) then it's quite interesting. So then which discourses do we go for and why? And so really this (.) my whole thesis is, I think to begin with, I thought I was going to make this huge impact on the world of PMS, but I think it's going to be a much more interesting look into the way that we have practical responses and want to help individuals. And then how do you do that like you were saying within bureaucracies and how do you get that support for them? And then depending on your clinical background or academic background, how you think the best way to do that is (.) </t>
    </r>
    <r>
      <rPr>
        <b/>
        <sz val="11"/>
        <color rgb="FF333333"/>
        <rFont val="Cambria"/>
        <family val="1"/>
      </rPr>
      <t xml:space="preserve">Zoe: </t>
    </r>
    <r>
      <rPr>
        <sz val="11"/>
        <color rgb="FF333333"/>
        <rFont val="Cambria"/>
        <family val="1"/>
      </rPr>
      <t xml:space="preserve">Hmmm Ok. Interesting. And yeah, as always, you know, we like to catch up with you when we see you at the [menstrual health] conferences to see what's happening next. So, yeah, we might (.) we might see and hear ourselves in a de-identified way. </t>
    </r>
    <r>
      <rPr>
        <b/>
        <sz val="11"/>
        <color rgb="FF333333"/>
        <rFont val="Cambria"/>
        <family val="1"/>
      </rPr>
      <t xml:space="preserve">Interviewer: </t>
    </r>
    <r>
      <rPr>
        <sz val="11"/>
        <color rgb="FF333333"/>
        <rFont val="Cambria"/>
        <family val="1"/>
      </rPr>
      <t xml:space="preserve">You shouldn't be able to hear yourself [quiet laugh]- I'll have slipped up on my interview process if you ever get to hear yourself. But yeah, you'll probably recognize your words. Yeah, I know it's quite a small world, so I think some of the experts might work out who each other are. But it's nothing too controversial. </t>
    </r>
    <r>
      <rPr>
        <b/>
        <sz val="11"/>
        <color rgb="FF333333"/>
        <rFont val="Cambria"/>
        <family val="1"/>
      </rPr>
      <t xml:space="preserve">Zoe: </t>
    </r>
    <r>
      <rPr>
        <sz val="11"/>
        <color rgb="FF333333"/>
        <rFont val="Cambria"/>
        <family val="1"/>
      </rPr>
      <t xml:space="preserve">No, no, exactly. Nothing (.) nothing that people actually wouldn't be happy to be identified with. </t>
    </r>
  </si>
  <si>
    <t>Interrogation comment, people don't mind being identified through their opinions?</t>
  </si>
  <si>
    <r>
      <t xml:space="preserve">Geraldine: </t>
    </r>
    <r>
      <rPr>
        <sz val="11"/>
        <color rgb="FF333333"/>
        <rFont val="Cambria"/>
        <family val="1"/>
      </rPr>
      <t xml:space="preserve">No, I think it's fine. I'm always happy to talk about this. It's a very interesting topic. </t>
    </r>
    <r>
      <rPr>
        <b/>
        <sz val="11"/>
        <color rgb="FF333333"/>
        <rFont val="Cambria"/>
        <family val="1"/>
      </rPr>
      <t xml:space="preserve">Interviewer: </t>
    </r>
    <r>
      <rPr>
        <sz val="11"/>
        <color rgb="FF333333"/>
        <rFont val="Cambria"/>
        <family val="1"/>
      </rPr>
      <t xml:space="preserve">Yeah. I mean, I really appreciate all of your work and I largely agree with every word you've ever written. </t>
    </r>
    <r>
      <rPr>
        <b/>
        <sz val="11"/>
        <color rgb="FF333333"/>
        <rFont val="Cambria"/>
        <family val="1"/>
      </rPr>
      <t xml:space="preserve">Geraldine: </t>
    </r>
    <r>
      <rPr>
        <sz val="11"/>
        <color rgb="FF333333"/>
        <rFont val="Cambria"/>
        <family val="1"/>
      </rPr>
      <t>Oh, that's very kind of you, Thank you! [Laugh]</t>
    </r>
  </si>
  <si>
    <r>
      <t xml:space="preserve">Chris: </t>
    </r>
    <r>
      <rPr>
        <sz val="11"/>
        <color rgb="FF333333"/>
        <rFont val="Cambria"/>
        <family val="1"/>
      </rPr>
      <t>You're obviously, I don't know how you were with your first few interviews because you've obviously got a lot of the knowledge, now? And I don't think you can get the knowledge just from all (.) because of all the different views or just from reading the papers. But you obviously got it (.) I think you've got a fairly narrow personal experience because you don't fit all that well for the (.) for the generality. And (.) and uh (.) but you've obviously got a great knowledge now. So, yes. It's an easy interview. That's all I know about that, I've forgotten everything else.</t>
    </r>
  </si>
  <si>
    <t>Intrigued by interviewers level of knowledge</t>
  </si>
  <si>
    <r>
      <t xml:space="preserve">Jo: </t>
    </r>
    <r>
      <rPr>
        <sz val="11"/>
        <color rgb="FF333333"/>
        <rFont val="Cambria"/>
        <family val="1"/>
      </rPr>
      <t>Nope, no, it be really interesting to see the outcome of your research (.) and I think (.) I've got another (.) I'm supporting somebody else with a Masters. I think she's doing who (.) erm, that whole thing about definition came up in her thesis. And I (.) I think it's really important. I think if nothing else, if we could just have some clarity about that would be very helpful to women.</t>
    </r>
  </si>
  <si>
    <t>Useful to have better definition</t>
  </si>
  <si>
    <t>General intrigue re methods choice and background as 'expert patient'- not many knew interviewer had specialist knowledge in this area- for some this last question brought out the crux of the problem e.g. John, Marta, Andrew, Susan. Most are keen to find out the results.</t>
  </si>
  <si>
    <r>
      <t>Ria:</t>
    </r>
    <r>
      <rPr>
        <sz val="11"/>
        <color rgb="FF333333"/>
        <rFont val="Cambria"/>
        <family val="1"/>
      </rPr>
      <t xml:space="preserve"> Yeah, well, I feel great about it again. I'm so excited and think it's so important that you're doing this research and talking to people and sharing knowledge. One thing that we didn't touch on is the piece around (.) like a piece around addictions and how I think that all humans are addicts and we just have our own things that we use to cope with trauma, whether that's food or exercise or plant medicines or whatever, smartphones, et cetera. And so during the PMS season, the autumn season, people might experience higher amounts of cravings for their various coping mechanisms. And at the same time, research shows that if you, for example, alcohol is a big one that people do research on. If people drink more during the autumn season, it increases the amount of pain. And I'm not sure about the flow of blood, but for sure pain. And I personally have experienced that as well, where like, yeah, it was just very bizarre as soon as I had (.) it just took one drink and just a severe amount of pain that I haven't experienced before. And it's based on the timing (.) and so in supporting people who have higher (.) accounts of feeling a lot of the symptoms of PMS or even identify with PMDD, and (.) thinking about how they can, you know, just become more aware of it or maybe mitigate some of the effects that they're feeling. I encourage people to engage more heavily if they want in their various coping mechanisms during the spring season. So basically any time after your period until you ovulate because the body can just handle it a lot more. Based on the oestrogen (.) oestrogen is a form of (.) it helps us metabolize a lot more, etc. And so that's one piece that I'd like to have on the record because I don't think people talk about. There's a lot of talk about the connection between caffeine and alcohol and menstrual cycles or periods in general. However, I find it to be quite negative and not honouring the fact that some people just are (.) not some people. Literally every single human is coping with their trauma through various addictions and on the spectrum of being high to sober. And so I think opening up that conversation a little bit more to get people the support that they need in terms of how they can dose whatever it is that they're using in a way that supports their menstrual health, especially as more and more federal governments and provincial governments are legalizing or making legal more plant medicines that have been (.) you know, banned basically by the patriarchy for however many years. Yeah. I don't know. Did that come up at all in your interviews? Like did people talk about? </t>
    </r>
    <r>
      <rPr>
        <b/>
        <sz val="11"/>
        <color rgb="FF333333"/>
        <rFont val="Cambria"/>
        <family val="1"/>
      </rPr>
      <t>Interviewer:</t>
    </r>
    <r>
      <rPr>
        <sz val="11"/>
        <color rgb="FF333333"/>
        <rFont val="Cambria"/>
        <family val="1"/>
      </rPr>
      <t xml:space="preserve"> Yeah. You know, people notice alcohol, the effects of alcohol as being different at different times of the cycle and having worse hangovers, but also it effecting pain. That is quite common. I think most people realize that through their twenties when they're perhaps drinking more on certain days (.) Friday nights Saturday nights, so they notice it. Something that's interesting is about food cravings. Is that the people I've spoken to who list food cravings as their most (.) as one of their main changes (.) quite often say that they give into it (.) so (.) so they'll eat loads of crap food. And obviously I get that, I have the same cravings and whatever for sugary foods. But medically speaking, that's not the thing to do. It's actually, it's like you're saying, to try and refrain at that time and you can knock yourself out at other times. But at that time, it is actually going to make pain worse. And I think also probably like breast swelling and the other things that it will have an impact on just because it's basically sugars (.) either carbs or normal sugar (.). And I think that's very interesting (.) that because we all have this idea that sometimes your body is trying to tell you something, and particularly with the menstrual cycle, it's a really positive thing to listen to your body and to not overdo it and not ignore it and suppress it. But at the same time, in this one thing about cravings, it's kind of a bit counterintuitive. But I do think, I mean I've worked with people that if you do reduce it and I've noticed it myself. And for me, I have to reduce sugar the whole time, I can't trust myself to go mad at any point (.) that actually the cravings aren't as bad then (.) </t>
    </r>
    <r>
      <rPr>
        <b/>
        <sz val="11"/>
        <color rgb="FF333333"/>
        <rFont val="Cambria"/>
        <family val="1"/>
      </rPr>
      <t>Ria:</t>
    </r>
    <r>
      <rPr>
        <sz val="11"/>
        <color rgb="FF333333"/>
        <rFont val="Cambria"/>
        <family val="1"/>
      </rPr>
      <t xml:space="preserve"> Yeah. </t>
    </r>
    <r>
      <rPr>
        <b/>
        <sz val="11"/>
        <color rgb="FF333333"/>
        <rFont val="Cambria"/>
        <family val="1"/>
      </rPr>
      <t>Interviewer:</t>
    </r>
    <r>
      <rPr>
        <sz val="11"/>
        <color rgb="FF333333"/>
        <rFont val="Cambria"/>
        <family val="1"/>
      </rPr>
      <t xml:space="preserve"> So you can actually bring it down. </t>
    </r>
    <r>
      <rPr>
        <b/>
        <sz val="11"/>
        <color rgb="FF333333"/>
        <rFont val="Cambria"/>
        <family val="1"/>
      </rPr>
      <t>Ria:</t>
    </r>
    <r>
      <rPr>
        <sz val="11"/>
        <color rgb="FF333333"/>
        <rFont val="Cambria"/>
        <family val="1"/>
      </rPr>
      <t xml:space="preserve"> Yes. That piece. Yeah. So how do we use the menstrual cycle sort of as a way to build our willpower? In a way, because we are in my research in the realm of what is commonly understood as mental health and addictions like on a whole as a society are, because we're like as the years goes on, we're all becoming more and more traumatized. It gets passed down to our children, et cetera. And there's, you know, countless doctors. Gabor Maté [famous psychotherapist] comes to mind who talks about the link between trauma and addiction. And yeah. And then being menstruators. And I am a teacher in a university, so I work with undergrad students who are around anywhere from 18 to about twenty four, twenty five. And because I'm (.) at the [Name of institute] there are a lot of menstruators in my class. I would say like 85 to 90 percent of the class people who identify as women for the most part. And it's shown that things like eating disorders and body image struggles are extremely prevalent in that demo. And so there's the piece of like you should look exactly like this. And this is what you should eat. And like, we are just exposed to so many fitness magazines. And one idea of what beauty should look like and then prepared on top of that is the cravings that come. And so I imagine people have this (.) it almost like is a double impact where they have a craving, they eat because they're fucking hungry and then they feel guilty for eating because then they don't (.) it's like "bad! Sugar is bad! I shouldn't be doing this. I should look like this. I should be going to the gym, etc.." And so I think opening up that conversation about how do we dose? How do we dose well? How do we dose according to our self-defined needs and not just physical needs, but mental, emotional, spiritual needs as well. Because I worry (.) the one thing I worry about is menstrual cycle research and activism becoming co-opted and then and also influenced by mainstream understandings of what a healthy body should look like. And that healthy body image is basically created by advertisers who want to sell us stuff. And I'm just worried about those two coming aligned where we're telling people to, you know, do all these things that they should be doing with their bodies so that they can be healthy instead of honouring that. You know, some people like if they even think about doing a diet or cutting something out of their meal plan, it just immediately triggers disordered eating like within a day. And so I'm very cautious in talking about that aspect of it with people and just figuring out where they're at first before having the conversation. I guess I went on a tangent, but what you were saying was kind of sounding like (.) </t>
    </r>
    <r>
      <rPr>
        <b/>
        <sz val="11"/>
        <color rgb="FF333333"/>
        <rFont val="Cambria"/>
        <family val="1"/>
      </rPr>
      <t>Interviewer:</t>
    </r>
    <r>
      <rPr>
        <sz val="11"/>
        <color rgb="FF333333"/>
        <rFont val="Cambria"/>
        <family val="1"/>
      </rPr>
      <t xml:space="preserve"> I'm not saying that. You know it's very easy to accidentally reinforce something that's problematic about society and particularly around sugars (.) and the menstrual cycle because you know, you don't want to body shame anyone or shame them about their diet. But there are links between sugar and people's experiences, but you can (.) I find that basically it's about informed choice. So it's not saying anything about 'fat' because fat doesn't really have much to do with it. It's to do with explaining what the craving probably is. It's low blood sugar (.) that you can have a bit of sugar. That's fine, but it might have an impact on pain. So it's best to not go like too mad, to not (.) because there is this (.) I mean, I've met several people recently who see it as a green light to just eat a lot. And then they feel bad. And I'm not saying that, in fact, I wouldn't say they have an eating disorder. It's just that you're saying that we're socialized to believe that that's a negative. </t>
    </r>
    <r>
      <rPr>
        <b/>
        <sz val="11"/>
        <color rgb="FF333333"/>
        <rFont val="Cambria"/>
        <family val="1"/>
      </rPr>
      <t>Ria:</t>
    </r>
    <r>
      <rPr>
        <sz val="11"/>
        <color rgb="FF333333"/>
        <rFont val="Cambria"/>
        <family val="1"/>
      </rPr>
      <t xml:space="preserve"> Yes. </t>
    </r>
    <r>
      <rPr>
        <b/>
        <sz val="11"/>
        <color rgb="FF333333"/>
        <rFont val="Cambria"/>
        <family val="1"/>
      </rPr>
      <t>Interviewer</t>
    </r>
    <r>
      <rPr>
        <sz val="11"/>
        <color rgb="FF333333"/>
        <rFont val="Cambria"/>
        <family val="1"/>
      </rPr>
      <t xml:space="preserve">: But with a lot of these things. It's kind of a fine line between (.) providing advice and not accidentally reinforcing something that will shame (.) like particularly around, shame. </t>
    </r>
    <r>
      <rPr>
        <b/>
        <sz val="11"/>
        <color rgb="FF333333"/>
        <rFont val="Cambria"/>
        <family val="1"/>
      </rPr>
      <t>Ria:</t>
    </r>
    <r>
      <rPr>
        <sz val="11"/>
        <color rgb="FF333333"/>
        <rFont val="Cambria"/>
        <family val="1"/>
      </rPr>
      <t xml:space="preserve"> Yeah, very tricky. And even in our research and even the word like disordered eating or eating disorder comes, for example, from the DSM, which is like a whole thing. It's just been on my mind. I bring it up because it's been on my mind. And there are a few students in my class who are doing their final projects around their relationship to food. And it just made me as somebody who's always interested in periods I'm like, "Ooh (.) I wonder what your menstrual cycle situation is like?" And just thinking about that link between them (.) yeah. </t>
    </r>
  </si>
  <si>
    <t>Interested in cravings as addictions- to control or alleviate mood and self-esteem, encouraging people to 'dose' their cravings during th eluteal phase- to avoid body shaming.</t>
  </si>
  <si>
    <t xml:space="preserve">Ria- provides an alternative reflection - on the positioning of treatment/ lifestyle changes suggested for PMS. To avoid further shaming. And Susan and Marta also imply alternative treatment options are needed to meet biopsychosocial aspects. </t>
  </si>
  <si>
    <r>
      <t>Alice:</t>
    </r>
    <r>
      <rPr>
        <sz val="11"/>
        <rFont val="Cambria"/>
        <family val="1"/>
      </rPr>
      <t xml:space="preserve"> Yeah, yeah. Well you’re the first person who has (.) well obviously I have spoken to my friends and family and they've witnessed it first hand. And I've got the pressure from them to go and do something about it, which must mean that I am to them (.) that this is not normal. There's a problem (.) but I feel much more relaxed about my physical symptoms than they do. But I think they see it as alarming. But I think you're the first person who's wanted to listen to the actual my thoughts and knowledge and understanding and the journey of the symptoms that I've experienced. What I mean by that is when you do go and see a health professional, you don't expect necessarily an outcome. But, I mean if they had just said to me, this is normal (.) that's fine, but no one tells you anything. They look at you like you are an absolute nutcase because. This (.) or, you're making it up because they have never witnessed this. And actually, when I did have the worst one ever, which was when I was having a miscarriage, which is different (.) then the bloke told my mom on the phone, she was panicking so much that he needed (.) that she needed to call an ambulance (.) and now I said, 'no, this will pass'. I know myself more than anybody. But actually people don’t have time to listen to these stories and they don't want to know. And I think talking about it can make you feel more normal than alien [laugh]. </t>
    </r>
  </si>
  <si>
    <t xml:space="preserve">Mentions disbelief, no chance to discuss what's normal, and what isn't with medical practitioners, needs reassurance for self and family </t>
  </si>
  <si>
    <r>
      <t xml:space="preserve">Beth: </t>
    </r>
    <r>
      <rPr>
        <sz val="11"/>
        <rFont val="Cambria"/>
        <family val="1"/>
      </rPr>
      <t>Yeah. Definitely (.) I think it's (.) it's made me think about (.) how (.) how PMS and periods are discussed a lot more. I don't (.) I don't think we think about it enough. When you asked me about how I'd explain periods to a child (.) that was so challenging. You know, it's really highlighted to me that, you know, we probably don't explain menstruation (.) well, enough to children in a way that they would understand. You know, me as a parent and a doctor really struggled to do that, then I guess a lot of other people would struggle. To have that discussion as well. So it's really useful to have that flagged up. Yeah.</t>
    </r>
  </si>
  <si>
    <t>Realisation of lack of knowledge re normal periods/ experiences</t>
  </si>
  <si>
    <r>
      <t xml:space="preserve">Dani: </t>
    </r>
    <r>
      <rPr>
        <sz val="11"/>
        <rFont val="Cambria"/>
        <family val="1"/>
      </rPr>
      <t>I think I hadn't really thought about why we get PMS of before, which is something I will want to know now. But you know, I think about periods all the time. So it's not that [laugh] unusual for me [pause] yeah. Not (.) not massively, but I think that's because of my job rather than attitude. If you know what I mean? Initial attitude I mean.</t>
    </r>
  </si>
  <si>
    <t>Lack of knowledge despite working on this topic</t>
  </si>
  <si>
    <r>
      <t xml:space="preserve">Emma: </t>
    </r>
    <r>
      <rPr>
        <sz val="11"/>
        <rFont val="Cambria"/>
        <family val="1"/>
      </rPr>
      <t>I've really enjoyed it. So thank you. You've asked some really thought provoking questions, and I'm surprised that (.) I've struggled quite a lot to articulate what I thought I knew, which is really weird considering (.) um (.) I’m presenting on this [for work]. So, yeah, it was challenging to actually think about opinions and what I think about things. So that's a lot of food for thought. And I'm super curious to read your paper and see what the themes are that (.) come out.</t>
    </r>
  </si>
  <si>
    <r>
      <t xml:space="preserve">Gemma: </t>
    </r>
    <r>
      <rPr>
        <sz val="11"/>
        <rFont val="Cambria"/>
        <family val="1"/>
      </rPr>
      <t>It was a really good conversation. I think it's maybe like opened my eyes to make me feel normal [laugh]. I didn't know people dealt with the constipation and diarrhoea thing, so that's made me (.) and the contractions. Cause I know that (.) I know that (.) I know that when I have a baby and I'm in labour (.) that is going to be what it feels like. I just know because my belly goes in (.) the breathing is very (.) it comes natural. It's so crazy. So I'm just glad that other women have the same experience. And I'm not weird.</t>
    </r>
  </si>
  <si>
    <t>Relief at not being weird</t>
  </si>
  <si>
    <t>Emotion/ reaction</t>
  </si>
  <si>
    <t>Useful to realise lack of knowledge</t>
  </si>
  <si>
    <r>
      <t xml:space="preserve">Faith: </t>
    </r>
    <r>
      <rPr>
        <sz val="11"/>
        <rFont val="Cambria"/>
        <family val="1"/>
      </rPr>
      <t xml:space="preserve">And I feel like (.) I feel like suing my doctor [laughter] but (.) so I'm a bit annoyed about that but also, there were points that I felt quite emotional (.) and like there were certain things that made me feel quite emotional.  And I can't say exactly why. </t>
    </r>
    <r>
      <rPr>
        <b/>
        <sz val="11"/>
        <rFont val="Cambria"/>
        <family val="1"/>
      </rPr>
      <t xml:space="preserve">Gemma: </t>
    </r>
    <r>
      <rPr>
        <sz val="11"/>
        <rFont val="Cambria"/>
        <family val="1"/>
      </rPr>
      <t xml:space="preserve">Yeah. </t>
    </r>
    <r>
      <rPr>
        <b/>
        <sz val="11"/>
        <rFont val="Cambria"/>
        <family val="1"/>
      </rPr>
      <t xml:space="preserve">Faith: </t>
    </r>
    <r>
      <rPr>
        <sz val="11"/>
        <rFont val="Cambria"/>
        <family val="1"/>
      </rPr>
      <t xml:space="preserve">Maybe it's just to do with my experiences over the past few years?  </t>
    </r>
    <r>
      <rPr>
        <b/>
        <sz val="11"/>
        <rFont val="Cambria"/>
        <family val="1"/>
      </rPr>
      <t xml:space="preserve">Gemma: </t>
    </r>
    <r>
      <rPr>
        <sz val="11"/>
        <rFont val="Cambria"/>
        <family val="1"/>
      </rPr>
      <t xml:space="preserve">When you were talking, I was getting emotional when you talked about the whole um, your experience with doctors because I feel like a lot of it could have been prevented. So, yeah, not the fibroids, of course, but the way it was managed. </t>
    </r>
    <r>
      <rPr>
        <b/>
        <sz val="11"/>
        <rFont val="Cambria"/>
        <family val="1"/>
      </rPr>
      <t xml:space="preserve">Interviewer: </t>
    </r>
    <r>
      <rPr>
        <sz val="11"/>
        <rFont val="Cambria"/>
        <family val="1"/>
      </rPr>
      <t xml:space="preserve">Yeah, me too. To be honest. I am feeling a bit emotional at the moment anyway (.) but it's just this sort of (.) um (.) you know, it's 2020 and this isn't rocket science (.) like I've taught myself (.) all of this. It's very easy to understand. And um (.) just this is very frustrating. And I think particularly for fibroids, cos they're really common, particularly common in young black women. And yet those are the very people that don't get the help that they need. </t>
    </r>
    <r>
      <rPr>
        <b/>
        <sz val="11"/>
        <rFont val="Cambria"/>
        <family val="1"/>
      </rPr>
      <t xml:space="preserve">Faith: </t>
    </r>
    <r>
      <rPr>
        <sz val="11"/>
        <rFont val="Cambria"/>
        <family val="1"/>
      </rPr>
      <t xml:space="preserve">And I think that links as well (.) so to the "get on with it culture" that we spoke about, with our older black elders. So, like our aunts and our grandmothers. Our mums and stuff (.) </t>
    </r>
    <r>
      <rPr>
        <b/>
        <sz val="11"/>
        <rFont val="Cambria"/>
        <family val="1"/>
      </rPr>
      <t xml:space="preserve">Gemma: </t>
    </r>
    <r>
      <rPr>
        <sz val="11"/>
        <rFont val="Cambria"/>
        <family val="1"/>
      </rPr>
      <t xml:space="preserve">Yeah </t>
    </r>
    <r>
      <rPr>
        <b/>
        <sz val="11"/>
        <rFont val="Cambria"/>
        <family val="1"/>
      </rPr>
      <t xml:space="preserve">Faith: </t>
    </r>
    <r>
      <rPr>
        <sz val="11"/>
        <rFont val="Cambria"/>
        <family val="1"/>
      </rPr>
      <t xml:space="preserve">They had the issues. Cos, a lot of women in my family, have fibroids. But they just dealt with it. </t>
    </r>
    <r>
      <rPr>
        <b/>
        <sz val="11"/>
        <rFont val="Cambria"/>
        <family val="1"/>
      </rPr>
      <t xml:space="preserve">Gemma: </t>
    </r>
    <r>
      <rPr>
        <sz val="11"/>
        <rFont val="Cambria"/>
        <family val="1"/>
      </rPr>
      <t xml:space="preserve">Yes. </t>
    </r>
    <r>
      <rPr>
        <b/>
        <sz val="11"/>
        <rFont val="Cambria"/>
        <family val="1"/>
      </rPr>
      <t xml:space="preserve">Faith: </t>
    </r>
    <r>
      <rPr>
        <sz val="11"/>
        <rFont val="Cambria"/>
        <family val="1"/>
      </rPr>
      <t xml:space="preserve">So I feel like maybe it's new that people are voicing their pains and issues. And also the variety and the extent of what people experience with (.) changes and changes, I guess, along with that. I think maybe there wasn't enough pressure (.) in like (.) learning about it! </t>
    </r>
    <r>
      <rPr>
        <b/>
        <sz val="11"/>
        <rFont val="Cambria"/>
        <family val="1"/>
      </rPr>
      <t xml:space="preserve">Interviewer: </t>
    </r>
    <r>
      <rPr>
        <sz val="11"/>
        <rFont val="Cambria"/>
        <family val="1"/>
      </rPr>
      <t xml:space="preserve">It's like another thing that you might (.) it is the same with sexism as well. It's like a weakness (.) </t>
    </r>
    <r>
      <rPr>
        <b/>
        <sz val="11"/>
        <rFont val="Cambria"/>
        <family val="1"/>
      </rPr>
      <t xml:space="preserve">Both F&amp;G: </t>
    </r>
    <r>
      <rPr>
        <sz val="11"/>
        <rFont val="Cambria"/>
        <family val="1"/>
      </rPr>
      <t xml:space="preserve">Yeah (.) </t>
    </r>
    <r>
      <rPr>
        <b/>
        <sz val="11"/>
        <rFont val="Cambria"/>
        <family val="1"/>
      </rPr>
      <t xml:space="preserve">Interviewer: </t>
    </r>
    <r>
      <rPr>
        <sz val="11"/>
        <rFont val="Cambria"/>
        <family val="1"/>
      </rPr>
      <t xml:space="preserve">Like you are showing an inferior body because you're more prone to get these things. It's probably a good sign that we're now more able to talk about inequalities because before, like my mom's the same, my mom never takes medicine for anything. She's really stoic. And it's got to the point where she had like a really bad kidney infection and she hadn't told me that there was blood in her urine. And I'm like [sigh] it's ridiculous! </t>
    </r>
    <r>
      <rPr>
        <b/>
        <sz val="11"/>
        <rFont val="Cambria"/>
        <family val="1"/>
      </rPr>
      <t xml:space="preserve">Faith: </t>
    </r>
    <r>
      <rPr>
        <sz val="11"/>
        <rFont val="Cambria"/>
        <family val="1"/>
      </rPr>
      <t xml:space="preserve">So she was just getting on with it? </t>
    </r>
    <r>
      <rPr>
        <b/>
        <sz val="11"/>
        <rFont val="Cambria"/>
        <family val="1"/>
      </rPr>
      <t xml:space="preserve">Interviewer: </t>
    </r>
    <r>
      <rPr>
        <sz val="11"/>
        <rFont val="Cambria"/>
        <family val="1"/>
      </rPr>
      <t xml:space="preserve">Yeah (.) and I was like, you like you can die from these things? You need to ask for help. And she just totally internalized that. Like “it will get better. You just gotta (.) like, tough it out”. And so, I mean, I get it and I understand it, but at the same time (.) </t>
    </r>
    <r>
      <rPr>
        <b/>
        <sz val="11"/>
        <rFont val="Cambria"/>
        <family val="1"/>
      </rPr>
      <t xml:space="preserve">Gemma: </t>
    </r>
    <r>
      <rPr>
        <sz val="11"/>
        <rFont val="Cambria"/>
        <family val="1"/>
      </rPr>
      <t xml:space="preserve">It's sort of not doing yourself any favours. </t>
    </r>
    <r>
      <rPr>
        <b/>
        <sz val="11"/>
        <rFont val="Cambria"/>
        <family val="1"/>
      </rPr>
      <t>Interviewer:</t>
    </r>
    <r>
      <rPr>
        <sz val="11"/>
        <rFont val="Cambria"/>
        <family val="1"/>
      </rPr>
      <t xml:space="preserve"> No. And for me, it's thinking about children. Like because children get periods like I think we as women can cope with (.) </t>
    </r>
    <r>
      <rPr>
        <b/>
        <sz val="11"/>
        <rFont val="Cambria"/>
        <family val="1"/>
      </rPr>
      <t xml:space="preserve">Gemma: </t>
    </r>
    <r>
      <rPr>
        <sz val="11"/>
        <rFont val="Cambria"/>
        <family val="1"/>
      </rPr>
      <t xml:space="preserve">Yeah (.) </t>
    </r>
    <r>
      <rPr>
        <b/>
        <sz val="11"/>
        <rFont val="Cambria"/>
        <family val="1"/>
      </rPr>
      <t xml:space="preserve">Interviewer: </t>
    </r>
    <r>
      <rPr>
        <sz val="11"/>
        <rFont val="Cambria"/>
        <family val="1"/>
      </rPr>
      <t xml:space="preserve">We can cope with these things. It's not great, but it's up to us. You know, we're adults. We've decided (.) but when it's children, I just think ‘no actually’. </t>
    </r>
    <r>
      <rPr>
        <b/>
        <sz val="11"/>
        <rFont val="Cambria"/>
        <family val="1"/>
      </rPr>
      <t xml:space="preserve">Both F&amp;G: </t>
    </r>
    <r>
      <rPr>
        <sz val="11"/>
        <rFont val="Cambria"/>
        <family val="1"/>
      </rPr>
      <t xml:space="preserve">Yeah (.) </t>
    </r>
    <r>
      <rPr>
        <b/>
        <sz val="11"/>
        <rFont val="Cambria"/>
        <family val="1"/>
      </rPr>
      <t xml:space="preserve">Interviewer: </t>
    </r>
    <r>
      <rPr>
        <sz val="11"/>
        <rFont val="Cambria"/>
        <family val="1"/>
      </rPr>
      <t xml:space="preserve">It's not good enough. </t>
    </r>
    <r>
      <rPr>
        <b/>
        <sz val="11"/>
        <rFont val="Cambria"/>
        <family val="1"/>
      </rPr>
      <t xml:space="preserve">Gemma: </t>
    </r>
    <r>
      <rPr>
        <sz val="11"/>
        <rFont val="Cambria"/>
        <family val="1"/>
      </rPr>
      <t xml:space="preserve">It's not good enough. Actually. But thank you for the conversation </t>
    </r>
    <r>
      <rPr>
        <b/>
        <sz val="11"/>
        <rFont val="Cambria"/>
        <family val="1"/>
      </rPr>
      <t xml:space="preserve">Interviewer: </t>
    </r>
    <r>
      <rPr>
        <sz val="11"/>
        <rFont val="Cambria"/>
        <family val="1"/>
      </rPr>
      <t xml:space="preserve">Thank </t>
    </r>
    <r>
      <rPr>
        <u/>
        <sz val="11"/>
        <rFont val="Cambria"/>
        <family val="1"/>
      </rPr>
      <t>you</t>
    </r>
    <r>
      <rPr>
        <sz val="11"/>
        <rFont val="Cambria"/>
        <family val="1"/>
      </rPr>
      <t xml:space="preserve"> so much.</t>
    </r>
  </si>
  <si>
    <t>Upset, angry at poor treatment and unecessary pain/ stress.</t>
  </si>
  <si>
    <t>Lack of knowledge about what's normal, and what isn't- poor interactions with doctors- who disbelieved or prescribed unhelpful medication etc. Plus cultural pressure to cope with extreme pain, rather than to seek help.</t>
  </si>
  <si>
    <t>Lack of knowledge about what's normal</t>
  </si>
  <si>
    <r>
      <t xml:space="preserve">Helen: </t>
    </r>
    <r>
      <rPr>
        <sz val="11"/>
        <rFont val="Cambria"/>
        <family val="1"/>
      </rPr>
      <t xml:space="preserve">Honestly, I appreciate this conversation very much. I mentioned earlier about vulnerability hangovers. And er (.) just (.) just to get this off my chest: 'Giving Tuesday' [US social activism day after Thanksgiving holiday], there was you know, I've shared my story so many times over the years in media news articles online, in my (.) my community. You know, and I had shared for Giving Tuesday my story and I had just moved to a new area, met new people. New people who are friends with me on Facebook. And I posted it and I regretted it (.) and I just (.) like was angry almost and embarrassed. And I never had that feeling before. And I realized I'm like, I moved to a new place. I think I was finally ready to give it up. And then I felt a bit like (.) I went back to square one where I had become so confident and, you know, empowered by being able to share my story. I felt like I was being a stigma basher all these years. And then I went right back to square one. And I just (.). So I appreciate this conversation because it reminds me of why I share my story, why this matters, to talk to other people that are like, "oh, I get it. I've been there. This is my field". So I appreciate this interview today. Quite honestly. Yeah. I don't know if that all made sense? </t>
    </r>
    <r>
      <rPr>
        <b/>
        <sz val="11"/>
        <rFont val="Cambria"/>
        <family val="1"/>
      </rPr>
      <t xml:space="preserve">Interviewer: </t>
    </r>
    <r>
      <rPr>
        <sz val="11"/>
        <rFont val="Cambria"/>
        <family val="1"/>
      </rPr>
      <t xml:space="preserve">Well, I'm just going to ask if it's okay. </t>
    </r>
    <r>
      <rPr>
        <b/>
        <sz val="11"/>
        <rFont val="Cambria"/>
        <family val="1"/>
      </rPr>
      <t xml:space="preserve">Helen: </t>
    </r>
    <r>
      <rPr>
        <sz val="11"/>
        <rFont val="Cambria"/>
        <family val="1"/>
      </rPr>
      <t xml:space="preserve">Yeah. </t>
    </r>
    <r>
      <rPr>
        <b/>
        <sz val="11"/>
        <rFont val="Cambria"/>
        <family val="1"/>
      </rPr>
      <t xml:space="preserve">Interviewer: </t>
    </r>
    <r>
      <rPr>
        <sz val="11"/>
        <rFont val="Cambria"/>
        <family val="1"/>
      </rPr>
      <t xml:space="preserve">To clarify something about that? So you felt angry at yourself. For going back to this kind of earlier identity or what? </t>
    </r>
    <r>
      <rPr>
        <b/>
        <sz val="11"/>
        <rFont val="Cambria"/>
        <family val="1"/>
      </rPr>
      <t xml:space="preserve">Helen: </t>
    </r>
    <r>
      <rPr>
        <sz val="11"/>
        <rFont val="Cambria"/>
        <family val="1"/>
      </rPr>
      <t xml:space="preserve">Right.  Yeah (.) yeah. </t>
    </r>
    <r>
      <rPr>
        <b/>
        <sz val="11"/>
        <rFont val="Cambria"/>
        <family val="1"/>
      </rPr>
      <t xml:space="preserve">Interviewer: </t>
    </r>
    <r>
      <rPr>
        <sz val="11"/>
        <rFont val="Cambria"/>
        <family val="1"/>
      </rPr>
      <t xml:space="preserve">So it's more like you want to move on and leave it behind? </t>
    </r>
    <r>
      <rPr>
        <b/>
        <sz val="11"/>
        <rFont val="Cambria"/>
        <family val="1"/>
      </rPr>
      <t xml:space="preserve">Helen: </t>
    </r>
    <r>
      <rPr>
        <sz val="11"/>
        <rFont val="Cambria"/>
        <family val="1"/>
      </rPr>
      <t xml:space="preserve">Yeah. Like, I just (.) I think it has defined me for so much (.) I think, you know, like earlier I shared a story and I became weepy (.) it's like (.) it's defined me for soooo looong, you know, like I don't want to ignore that it ever happened because, you know, we have this organization now because of this experience I went through. And all these people are big advocates all over the world. And people (.) like I think, you know, the collective experience, my experience, all this really matters. And people are being helped and a lot of progress has been made. But also as a hu (.) an individual, you know, I think I'm, you know, feeling like, OK, now that that was this first half of my life, what's the second half? </t>
    </r>
    <r>
      <rPr>
        <b/>
        <sz val="11"/>
        <rFont val="Cambria"/>
        <family val="1"/>
      </rPr>
      <t xml:space="preserve">Interviewer: </t>
    </r>
    <r>
      <rPr>
        <sz val="11"/>
        <rFont val="Cambria"/>
        <family val="1"/>
      </rPr>
      <t xml:space="preserve">Yeah, I understand that. I mean, I get that just sometimes I wish I wasn't working on menstrual health because it's just never-ending. </t>
    </r>
    <r>
      <rPr>
        <b/>
        <sz val="11"/>
        <rFont val="Cambria"/>
        <family val="1"/>
      </rPr>
      <t xml:space="preserve">Helen: </t>
    </r>
    <r>
      <rPr>
        <sz val="11"/>
        <rFont val="Cambria"/>
        <family val="1"/>
      </rPr>
      <t xml:space="preserve">Yeah, right. </t>
    </r>
    <r>
      <rPr>
        <b/>
        <sz val="11"/>
        <rFont val="Cambria"/>
        <family val="1"/>
      </rPr>
      <t xml:space="preserve">Interviewer: </t>
    </r>
    <r>
      <rPr>
        <sz val="11"/>
        <rFont val="Cambria"/>
        <family val="1"/>
      </rPr>
      <t xml:space="preserve">It's like. There's so much research to be done, which is great but also (.) I sort of would like to be able to switch it off sometimes. </t>
    </r>
    <r>
      <rPr>
        <b/>
        <sz val="11"/>
        <rFont val="Cambria"/>
        <family val="1"/>
      </rPr>
      <t xml:space="preserve">Helen: </t>
    </r>
    <r>
      <rPr>
        <sz val="11"/>
        <rFont val="Cambria"/>
        <family val="1"/>
      </rPr>
      <t xml:space="preserve">Totally. </t>
    </r>
    <r>
      <rPr>
        <b/>
        <sz val="11"/>
        <rFont val="Cambria"/>
        <family val="1"/>
      </rPr>
      <t xml:space="preserve">Interviewer: </t>
    </r>
    <r>
      <rPr>
        <sz val="11"/>
        <rFont val="Cambria"/>
        <family val="1"/>
      </rPr>
      <t xml:space="preserve">Because everyone and I mean, you'll be the same when you tell them what you do. You get their menstrual history, you get their friends'. And again, I don't mind getting that information and I get asked for advice and that's fine. But I sort of feel like I need some other interest in some other things to be able to talk about! [Laughter]. </t>
    </r>
    <r>
      <rPr>
        <b/>
        <sz val="11"/>
        <rFont val="Cambria"/>
        <family val="1"/>
      </rPr>
      <t xml:space="preserve">Helen: </t>
    </r>
    <r>
      <rPr>
        <sz val="11"/>
        <rFont val="Cambria"/>
        <family val="1"/>
      </rPr>
      <t xml:space="preserve">Totally, yes (.) [laughter] oh, my gosh! But I think that's a danger to anybody in any profession like (.) you know, my husband's in medical sales and he gets (.) he gets like wrapped up in it. And I'm like, you need a hobby [laugh] you like (.) you need something else or go rediscover what made you you (.) before you became all this job, you know? But yeah, I mean, I think being, you know, having a period, talking about periods like you do become this like person for menstrual conversation and you're like, can we just talk about something else for five seconds [laughter] I feel you. I feel you very much! [Laughter] </t>
    </r>
    <r>
      <rPr>
        <b/>
        <sz val="11"/>
        <rFont val="Cambria"/>
        <family val="1"/>
      </rPr>
      <t xml:space="preserve">Interviewer: </t>
    </r>
    <r>
      <rPr>
        <sz val="11"/>
        <rFont val="Cambria"/>
        <family val="1"/>
      </rPr>
      <t xml:space="preserve">Ahh, This has been so good. Thank you. </t>
    </r>
  </si>
  <si>
    <t>Reminder of why discussing PMDD is important- despite internalised stigma re mental health and menstrual health.</t>
  </si>
  <si>
    <t>Upset at how much of life lost to feeling low and how PMDD label is still defining her after hysterectomy etc. Desire to move on. Shame.</t>
  </si>
  <si>
    <r>
      <t xml:space="preserve">Kathleen: </t>
    </r>
    <r>
      <rPr>
        <sz val="11"/>
        <rFont val="Cambria"/>
        <family val="1"/>
      </rPr>
      <t xml:space="preserve">[Long pause] Yeah, I mean, I think it's been good to talk about what's happening in my own body 'cos I haven't really talked about it, I've just processed it in my own mind. You know, I think about my own symptoms. Um, what was really helpful actually (.) because you (.) after your talk [interviewer's presentation at fibroids support group] I've thought a lot about how I view periods and the shame aspect of it. You know? Yeah. You know what (.) I've been thinking about what if someone sees the blood then why is it such a big deal? When it is a natural part of (.) So, I'm still thinking through that. And just talking today as well (.) has made me (.) um (.) think about just owning the experience or feeling ok in our bodies and kind of naturally owning that a bit more but I don’t know what that would look like? For me. Um (.) it's made me (.) thinking back again about just how grateful I am to have my periods. And I have (.) when I (.) when I got my first period after my surgery, I did thank God. Cos I just (.) I don't know what you've experienced, but with fibroids, especially like because I'm (.) I'm older [early 40s] er, and I want to have children. But there is this whole thing that you know, you might not have children you know, they put me on this medication. I have to take medication to stop my fibroids for a little while. And so there is like this thing at the back of your mind that (.) you may never get your period again! And so that's why I'm so grateful now to God that I still have my periods. And so I have a more of an appreciation for them now than I ever have. I see them as a really kind of, not quite beautiful but a way that it tells you that my body's functioning properly. Naturally. I wish it wasn't. You know, I just wish the (.) the discomfort obviously, I don't like. But generally, my experience is quite positive. Um the only thing that I'm not so sure about. Is because I do have the heavier periods and I don't know if that's (.) it's so difficult 'cos once you get to know your body to such a (.) for a long time. You're fine (.) and then if there is a change um, you know, you don't know whether to worry or not? Once again, I don't know whether that's to do with my surgery? So that is something I am going to be looking at (.) looking into more properly after. Yeah, and it's a long way of saying that it's been a good conversation! </t>
    </r>
    <r>
      <rPr>
        <b/>
        <sz val="11"/>
        <rFont val="Cambria"/>
        <family val="1"/>
      </rPr>
      <t xml:space="preserve">Interviewer: </t>
    </r>
    <r>
      <rPr>
        <sz val="11"/>
        <rFont val="Cambria"/>
        <family val="1"/>
      </rPr>
      <t xml:space="preserve">Just thinking about the heavy bleeding again. So are you slightly afraid that you might have fibroids? </t>
    </r>
    <r>
      <rPr>
        <b/>
        <sz val="11"/>
        <rFont val="Cambria"/>
        <family val="1"/>
      </rPr>
      <t xml:space="preserve">Kathleen: </t>
    </r>
    <r>
      <rPr>
        <sz val="11"/>
        <rFont val="Cambria"/>
        <family val="1"/>
      </rPr>
      <t xml:space="preserve">Yeah. </t>
    </r>
    <r>
      <rPr>
        <b/>
        <sz val="11"/>
        <rFont val="Cambria"/>
        <family val="1"/>
      </rPr>
      <t xml:space="preserve">Interviewer: </t>
    </r>
    <r>
      <rPr>
        <sz val="11"/>
        <rFont val="Cambria"/>
        <family val="1"/>
      </rPr>
      <t xml:space="preserve">So, you sort of (.) you don't really want to know? </t>
    </r>
    <r>
      <rPr>
        <b/>
        <sz val="11"/>
        <rFont val="Cambria"/>
        <family val="1"/>
      </rPr>
      <t xml:space="preserve">Kathleen: </t>
    </r>
    <r>
      <rPr>
        <sz val="11"/>
        <rFont val="Cambria"/>
        <family val="1"/>
      </rPr>
      <t xml:space="preserve">Yeah, but I think just (.) I mean, the reason why I will get checked out (.) because I (.) I know the danger the last time of waiting and waiting. So (.) yeah. So I mean I've been to the doctors and stuff I'm just trusting the process of doing that. Yeah. Then again, that's the thing, like, as women, well I suppose men do as well in a way. But definitely for women given the (.) when you have fibroids and I'm sure other conditions as well (.) people with endometriosis, for example, a lot of these things just never go away. They just manage it. So I think for me, I had a good few years when I was fine and the bleeding was fine and then it got a bit heavier and then started thinking, "oh, I'm going to have to go down that path again", you know? But I'm hoping and praying that it's not there. But if it is, I would definitely report them earlier than the first time when I went for ages before I even sought help. At least now I'm thinking actually, yeah, it could be that my body's changing. But actually it could also be that (.) um, there are some fibroids there and that's what's making the bleed a bit heavier. </t>
    </r>
    <r>
      <rPr>
        <b/>
        <sz val="11"/>
        <rFont val="Cambria"/>
        <family val="1"/>
      </rPr>
      <t xml:space="preserve">Interviewer: </t>
    </r>
    <r>
      <rPr>
        <sz val="11"/>
        <rFont val="Cambria"/>
        <family val="1"/>
      </rPr>
      <t xml:space="preserve">Yeah. This is (.) the thing is (.) it's the link with fertility. And obviously, then the fear and I've spoken to people even who've had children, and they know they don't (.) they're not planning to have any more. They still (.) it's such a big part of our identity. And in some cases, your future plans. That it's not like you don't want to know, it's that you're hoping it will resolve [laugh] </t>
    </r>
    <r>
      <rPr>
        <b/>
        <sz val="11"/>
        <rFont val="Cambria"/>
        <family val="1"/>
      </rPr>
      <t>Kathleen:</t>
    </r>
    <r>
      <rPr>
        <sz val="11"/>
        <rFont val="Cambria"/>
        <family val="1"/>
      </rPr>
      <t xml:space="preserve"> Yeaah! </t>
    </r>
    <r>
      <rPr>
        <b/>
        <sz val="11"/>
        <rFont val="Cambria"/>
        <family val="1"/>
      </rPr>
      <t>Interviewer:</t>
    </r>
    <r>
      <rPr>
        <sz val="11"/>
        <rFont val="Cambria"/>
        <family val="1"/>
      </rPr>
      <t xml:space="preserve"> And things do change, so (.)! </t>
    </r>
    <r>
      <rPr>
        <b/>
        <sz val="11"/>
        <rFont val="Cambria"/>
        <family val="1"/>
      </rPr>
      <t xml:space="preserve">Kathleen: </t>
    </r>
    <r>
      <rPr>
        <sz val="11"/>
        <rFont val="Cambria"/>
        <family val="1"/>
      </rPr>
      <t xml:space="preserve">Yeahh. No, I think (.) I think you're right. It is attached to so much. [Long pause] yeah, it is attached to (.) say (.) if you haven't had children, like myself and er you do want to have children (.) it's not just about a check-up, you know [short laugh]. It's about (.) it is your kind of dreams that are linked to these hospital check-ups, you know. So I saw the doctor a little, two weeks ago. And I talked to him about it (.) and he was very [pause] he didn't really understand my worries. He was very professional (.) and what was good was that he knew a lot about fibroids, which is very rare. So I was quite happy about that. But he was (.) he was very, very kind of like "Oh, don't worry!" [Appeasing tone] you know "Now now!" you know.  </t>
    </r>
    <r>
      <rPr>
        <b/>
        <sz val="11"/>
        <rFont val="Cambria"/>
        <family val="1"/>
      </rPr>
      <t xml:space="preserve">Interviewer: </t>
    </r>
    <r>
      <rPr>
        <sz val="11"/>
        <rFont val="Cambria"/>
        <family val="1"/>
      </rPr>
      <t xml:space="preserve">Yeah, like it's an inconsequential thing to be worrying about. But it isn't (.) </t>
    </r>
    <r>
      <rPr>
        <b/>
        <sz val="11"/>
        <rFont val="Cambria"/>
        <family val="1"/>
      </rPr>
      <t xml:space="preserve">Kathleen: </t>
    </r>
    <r>
      <rPr>
        <sz val="11"/>
        <rFont val="Cambria"/>
        <family val="1"/>
      </rPr>
      <t xml:space="preserve">He was trying to be sympathetic yeah. But he (.) yes. I think he's trying to be sympathetic, but he er (.) I don't know if he understood just how worried I was (.). And I've seen another doctor previously, a lady doctor, and she's the one who sent me for the tests. And she's very sympathetic. I don't know if that's because she's a woman or because she's experienced it herself. I don't know. But it was (.) I just (.) I just loved it because I went in and I just explained what was happening. I explained my previous history. And before I knew it, she got out her pen and said, "OK. I'll send you for this, I'll send you for that". It was all very straightforward. There weren't any questions, you know, or (.) she just believed what I said. And it was really good. So it was interesting. And again I dunno if it's a gender thing because there's so many things at play, isn't it? This male doctor knew lots about fibroids, he's drawing pictures and doing lots of explanations to me but um (.) he was (.) he was a little bit about (.) kind of "Don't worry. Oh, you'll be fine. It will be okay". And, you know, and I realized the other day that he sent me for a scan, but he put it as a normal scan. But in my mind, I was like "that should have been urgent because I need to know as soon as possible!". You know, so it's that kind of thing. And so obviously, it takes a lot longer to get the non-urgent scan. So, yeah, that was an interesting experience. But I didn't (.) I'm not (.) to be honest, the only (.) I would have been very critical of him had he not, because I went there prepared because of all the knowledge I have about fibroids. I'm just not going to take any nonsense. So in one sense I was happy that he knew all the lingo and understood it from a medical point of view, but on the other hand. [Smiling] He's trying to encourage me, I think. but I don't know he quite grasped how I was feeling about it, especially because I lived through it before so um (.) that (.) I think that would be I don't know what training doctors get on these kind of things, but I think it's just sensitivity to why someone might be more (.) anxious about something when they've been through the journey, might help them. I'm not (.) I might even be being overanxious? Everything might be fine? </t>
    </r>
    <r>
      <rPr>
        <b/>
        <sz val="11"/>
        <rFont val="Cambria"/>
        <family val="1"/>
      </rPr>
      <t xml:space="preserve">Interviewer: </t>
    </r>
    <r>
      <rPr>
        <sz val="11"/>
        <rFont val="Cambria"/>
        <family val="1"/>
      </rPr>
      <t xml:space="preserve">No. Well, I mean, I think you should get it checked out just because I think heavy bleeding shouldn't be (.) it's not (.) it's nothing to be sniffed at (.) like you don't want to get anaemic again. It's just such a hard road getting the iron levels back up. </t>
    </r>
    <r>
      <rPr>
        <b/>
        <sz val="11"/>
        <rFont val="Cambria"/>
        <family val="1"/>
      </rPr>
      <t xml:space="preserve">Kathleen: </t>
    </r>
    <r>
      <rPr>
        <sz val="11"/>
        <rFont val="Cambria"/>
        <family val="1"/>
      </rPr>
      <t xml:space="preserve">Yeah </t>
    </r>
    <r>
      <rPr>
        <b/>
        <sz val="11"/>
        <rFont val="Cambria"/>
        <family val="1"/>
      </rPr>
      <t xml:space="preserve">Interviewer: </t>
    </r>
    <r>
      <rPr>
        <sz val="11"/>
        <rFont val="Cambria"/>
        <family val="1"/>
      </rPr>
      <t xml:space="preserve">And (.) it might be (.) it could totally be nothing (.) </t>
    </r>
    <r>
      <rPr>
        <b/>
        <sz val="11"/>
        <rFont val="Cambria"/>
        <family val="1"/>
      </rPr>
      <t>Kathleen:</t>
    </r>
    <r>
      <rPr>
        <sz val="11"/>
        <rFont val="Cambria"/>
        <family val="1"/>
      </rPr>
      <t xml:space="preserve"> Yeah. I don't think he (.) I think he meant well. I think he meant well (.) </t>
    </r>
    <r>
      <rPr>
        <b/>
        <sz val="11"/>
        <rFont val="Cambria"/>
        <family val="1"/>
      </rPr>
      <t>Interviewer:</t>
    </r>
    <r>
      <rPr>
        <sz val="11"/>
        <rFont val="Cambria"/>
        <family val="1"/>
      </rPr>
      <t xml:space="preserve"> I won't keep you any longer. Thank you so much for your time.</t>
    </r>
  </si>
  <si>
    <r>
      <t xml:space="preserve">Aisha: </t>
    </r>
    <r>
      <rPr>
        <sz val="11"/>
        <rFont val="Cambria"/>
        <family val="1"/>
      </rPr>
      <t xml:space="preserve">It's made me feel more that I need to (.) um when I'm having that PMS to be able to manage it a bit more, to be able to go to the doctor and talk to them about it a bit more. And it has made me feel better talking about the period because I hardly speak about it. [Laugh] It's usually a conversation with me and my brain. </t>
    </r>
    <r>
      <rPr>
        <b/>
        <sz val="11"/>
        <rFont val="Cambria"/>
        <family val="1"/>
      </rPr>
      <t xml:space="preserve">Interviewer: </t>
    </r>
    <r>
      <rPr>
        <sz val="11"/>
        <rFont val="Cambria"/>
        <family val="1"/>
      </rPr>
      <t xml:space="preserve">Yeah. </t>
    </r>
    <r>
      <rPr>
        <b/>
        <sz val="11"/>
        <rFont val="Cambria"/>
        <family val="1"/>
      </rPr>
      <t xml:space="preserve">Aisha: </t>
    </r>
    <r>
      <rPr>
        <sz val="11"/>
        <rFont val="Cambria"/>
        <family val="1"/>
      </rPr>
      <t xml:space="preserve">So, yeah, it does feel good speaking about it (.) </t>
    </r>
    <r>
      <rPr>
        <b/>
        <sz val="11"/>
        <rFont val="Cambria"/>
        <family val="1"/>
      </rPr>
      <t xml:space="preserve">Interviewer: </t>
    </r>
    <r>
      <rPr>
        <sz val="11"/>
        <rFont val="Cambria"/>
        <family val="1"/>
      </rPr>
      <t xml:space="preserve">Ahhh. Thanks very much for speaking to me. I really appreciate it. This is very helpful. </t>
    </r>
    <r>
      <rPr>
        <b/>
        <sz val="11"/>
        <rFont val="Cambria"/>
        <family val="1"/>
      </rPr>
      <t xml:space="preserve">Aisha: </t>
    </r>
    <r>
      <rPr>
        <sz val="11"/>
        <rFont val="Cambria"/>
        <family val="1"/>
      </rPr>
      <t>No problem. And thank you for coming to talk to me!</t>
    </r>
  </si>
  <si>
    <t>Relief but also fearful of possibility of menstrual health issue returning and it's impact on fertility</t>
  </si>
  <si>
    <t>Useful to discuss the topic, interested in the role of shame in experiences, desire to have children is prominent and the relationship betweeen menstrual symptoms and fears re fertility (declining with age), and also fear of requiring surgery or treatment that will effect fertility.</t>
  </si>
  <si>
    <t>Useful discussion, help to seek advice, previously felt lonely in experiences</t>
  </si>
  <si>
    <t>Relief to speak about it with someone- reassured to seek medical advice- previously had a lonely experience of PMS</t>
  </si>
  <si>
    <r>
      <t xml:space="preserve">Mala: </t>
    </r>
    <r>
      <rPr>
        <sz val="11"/>
        <rFont val="Cambria"/>
        <family val="1"/>
      </rPr>
      <t xml:space="preserve">I actually enjoyed this conversation (.) um, maybe some of the things I (.) like, maybe I can speak to my family more about it. So they are more aware of what PMS actually is. And also, maybe the way I'm feeling like when I'm very irritated it's not really (.) I can go to the doctors, and actually see what they can say about it because I've never actually been (.) to see if I could actually get help because it can get really (.) hard on yourself at times. Um, yeah. </t>
    </r>
    <r>
      <rPr>
        <b/>
        <sz val="11"/>
        <rFont val="Cambria"/>
        <family val="1"/>
      </rPr>
      <t xml:space="preserve">Interviewer: </t>
    </r>
    <r>
      <rPr>
        <sz val="11"/>
        <rFont val="Cambria"/>
        <family val="1"/>
      </rPr>
      <t xml:space="preserve">That's brilliant. Thank you so much. </t>
    </r>
    <r>
      <rPr>
        <b/>
        <sz val="11"/>
        <rFont val="Cambria"/>
        <family val="1"/>
      </rPr>
      <t xml:space="preserve">Mala: </t>
    </r>
    <r>
      <rPr>
        <sz val="11"/>
        <rFont val="Cambria"/>
        <family val="1"/>
      </rPr>
      <t>No problem! You know, I have never actually spoken about it [before] (.)</t>
    </r>
  </si>
  <si>
    <t>Enjoyment, relief</t>
  </si>
  <si>
    <t>Useful may discuss it with family and seek medical advice for difficult experiences</t>
  </si>
  <si>
    <r>
      <t xml:space="preserve">Noor: </t>
    </r>
    <r>
      <rPr>
        <sz val="11"/>
        <rFont val="Cambria"/>
        <family val="1"/>
      </rPr>
      <t xml:space="preserve">[00:20:53] I think I need to do more research on it! [Laugh] </t>
    </r>
    <r>
      <rPr>
        <b/>
        <sz val="11"/>
        <rFont val="Cambria"/>
        <family val="1"/>
      </rPr>
      <t xml:space="preserve">Interviewer: </t>
    </r>
    <r>
      <rPr>
        <sz val="11"/>
        <rFont val="Cambria"/>
        <family val="1"/>
      </rPr>
      <t xml:space="preserve">So this has been very interesting for me because (.) also because having spoken to your sister, it's really interesting to compare (.) </t>
    </r>
    <r>
      <rPr>
        <b/>
        <sz val="11"/>
        <rFont val="Cambria"/>
        <family val="1"/>
      </rPr>
      <t xml:space="preserve">Noor: </t>
    </r>
    <r>
      <rPr>
        <sz val="11"/>
        <rFont val="Cambria"/>
        <family val="1"/>
      </rPr>
      <t xml:space="preserve">Uhuh.  </t>
    </r>
    <r>
      <rPr>
        <b/>
        <sz val="11"/>
        <rFont val="Cambria"/>
        <family val="1"/>
      </rPr>
      <t xml:space="preserve">Interviewer: </t>
    </r>
    <r>
      <rPr>
        <sz val="11"/>
        <rFont val="Cambria"/>
        <family val="1"/>
      </rPr>
      <t xml:space="preserve">So obviously because of her experiences, she's got much more into like technical. </t>
    </r>
    <r>
      <rPr>
        <b/>
        <sz val="11"/>
        <rFont val="Cambria"/>
        <family val="1"/>
      </rPr>
      <t xml:space="preserve">Noor: </t>
    </r>
    <r>
      <rPr>
        <sz val="11"/>
        <rFont val="Cambria"/>
        <family val="1"/>
      </rPr>
      <t xml:space="preserve">Yeah.  </t>
    </r>
    <r>
      <rPr>
        <b/>
        <sz val="11"/>
        <rFont val="Cambria"/>
        <family val="1"/>
      </rPr>
      <t xml:space="preserve">Interviewer: </t>
    </r>
    <r>
      <rPr>
        <sz val="11"/>
        <rFont val="Cambria"/>
        <family val="1"/>
      </rPr>
      <t xml:space="preserve">Like the clinical side of defining it and things. So it's really great to get this comparison because, you know, you have the same family, same parent (.) but different (.) </t>
    </r>
    <r>
      <rPr>
        <b/>
        <sz val="11"/>
        <rFont val="Cambria"/>
        <family val="1"/>
      </rPr>
      <t>Noor:</t>
    </r>
    <r>
      <rPr>
        <sz val="11"/>
        <rFont val="Cambria"/>
        <family val="1"/>
      </rPr>
      <t xml:space="preserve"> Different yeah </t>
    </r>
    <r>
      <rPr>
        <b/>
        <sz val="11"/>
        <rFont val="Cambria"/>
        <family val="1"/>
      </rPr>
      <t xml:space="preserve">Interviewer: </t>
    </r>
    <r>
      <rPr>
        <sz val="11"/>
        <rFont val="Cambria"/>
        <family val="1"/>
      </rPr>
      <t>But different experiences and different point of view. So it's been really great for me.</t>
    </r>
  </si>
  <si>
    <t>Lack of knowledge, useful comparison with Aisha</t>
  </si>
  <si>
    <t>Not used to openly discussing this topic, realisation about lack of knowledge, emotional reactions to negative experiences, link to fertility, link to menstal health stigma, more likely to seek medical support.</t>
  </si>
  <si>
    <t>subset</t>
  </si>
  <si>
    <t>Functionally different things</t>
  </si>
  <si>
    <t>E6</t>
  </si>
  <si>
    <t>Difficulty PMDD/ PME</t>
  </si>
  <si>
    <r>
      <t>Alice:</t>
    </r>
    <r>
      <rPr>
        <sz val="11"/>
        <rFont val="Cambria"/>
        <family val="1"/>
      </rPr>
      <t xml:space="preserve"> Well, getting pregnant [laugh]. And I have to say, I've sort of (.) I've sort of already talked about this a little bit, but because of (.) because we've gone through a quite traumatic journey in the last year trying to have a baby and again, like I've had three pregnancies. But if I did have endometriosis, you struggle to conceive. But we haven’t had that. It's just you know, I think it's just unfortunate what's happened. But I've read some amazing books. In fact, they've all been from professors of (.) from America that have sort of talked about erm (.) taking charge of your own fertility or understanding your own menstrual cycle. And at the age of when did I start reading? Thirty four, so I’m thirty five now. I'm mean, I’m quite old to say this, but (.) I've only recently really understood (.) the actual science exactly of what goes on. So I can describe, like I did at the beginning of the interview about what happens, but I've really learned about, you know, the bodily fluids and the secretions and the temperature changes (.) your sleep changes and your tracking and other things that can interfere with all of that – diet, and environment (.) Just simple stuff that I’ve stated, but they these books have really (.) highlighted the kind of natural magic of the process of periods and egg releasing (.) that process and fertilisation. It’s only after I've done my own research and I've really kind of understood my own body and that's for me. It's been (.) kind of a breakthrough in its own right, and I don't think we educate people. </t>
    </r>
    <r>
      <rPr>
        <b/>
        <sz val="11"/>
        <rFont val="Cambria"/>
        <family val="1"/>
      </rPr>
      <t>Interviewer:</t>
    </r>
    <r>
      <rPr>
        <sz val="11"/>
        <rFont val="Cambria"/>
        <family val="1"/>
      </rPr>
      <t xml:space="preserve"> So do you think that knowing more has actually improved your</t>
    </r>
    <r>
      <rPr>
        <b/>
        <sz val="11"/>
        <rFont val="Cambria"/>
        <family val="1"/>
      </rPr>
      <t xml:space="preserve"> </t>
    </r>
    <r>
      <rPr>
        <sz val="11"/>
        <rFont val="Cambria"/>
        <family val="1"/>
      </rPr>
      <t xml:space="preserve">health? Like (.) </t>
    </r>
    <r>
      <rPr>
        <b/>
        <sz val="11"/>
        <rFont val="Cambria"/>
        <family val="1"/>
      </rPr>
      <t>Alice:</t>
    </r>
    <r>
      <rPr>
        <sz val="11"/>
        <rFont val="Cambria"/>
        <family val="1"/>
      </rPr>
      <t xml:space="preserve"> [interrupts] definitely! </t>
    </r>
    <r>
      <rPr>
        <b/>
        <sz val="11"/>
        <rFont val="Cambria"/>
        <family val="1"/>
      </rPr>
      <t>Interviewer:</t>
    </r>
    <r>
      <rPr>
        <sz val="11"/>
        <rFont val="Cambria"/>
        <family val="1"/>
      </rPr>
      <t xml:space="preserve"> (.) like physically and (.)? </t>
    </r>
    <r>
      <rPr>
        <b/>
        <sz val="11"/>
        <rFont val="Cambria"/>
        <family val="1"/>
      </rPr>
      <t>Alice:</t>
    </r>
    <r>
      <rPr>
        <sz val="11"/>
        <rFont val="Cambria"/>
        <family val="1"/>
      </rPr>
      <t xml:space="preserve"> Yeah, yeah, definitely. I'm not a big drinker or big coffee drinker anyway before, obviously. Now I'm not at all [due to pregnancy]! But I think all of the stimulus that can happen in your diet and your environment (.) you know, it's become a bit trendy to talk about all of that stuff. You wouldn’t have talked about all that a hundred years ago (.) but I think knowledge gives you empowerment. And if you've got that, then you can self-manage anything.</t>
    </r>
  </si>
  <si>
    <r>
      <t xml:space="preserve">Beth: </t>
    </r>
    <r>
      <rPr>
        <sz val="11"/>
        <rFont val="Cambria"/>
        <family val="1"/>
      </rPr>
      <t>Well, I guess the positive changes are the relief from the PMS symptoms you get when the period starts. I mean I do feel pretty rough on day one. But then again, I do get really rapid improvement in the anxiety and constipation. I mean, I look forward to my period starting to feel better from (.) from those symptoms. You know [pause] a positive for me is that I have very regular periods, so I know when to expect these symptoms. But yeah, I think (.) I can't think of anything else in particular, the biggest positive is the relief from the PMS when (.) when the period starts.</t>
    </r>
  </si>
  <si>
    <r>
      <t xml:space="preserve">Dani: </t>
    </r>
    <r>
      <rPr>
        <sz val="11"/>
        <rFont val="Cambria"/>
        <family val="1"/>
      </rPr>
      <t>Yeah. After my period, I feel a lot more energetic and I just feel generally brighter. Like it (.) like it feels sometimes like a light switch is on in my brain post period, which is always a positive thing and not in just the way that "ooh thank god the period's over". Like I genuinely feel different. Erm (.) so that' erm (.) yeah, that's pretty much it.</t>
    </r>
  </si>
  <si>
    <r>
      <t xml:space="preserve">Emma: </t>
    </r>
    <r>
      <rPr>
        <sz val="11"/>
        <rFont val="Cambria"/>
        <family val="1"/>
      </rPr>
      <t>Yes. So usually (.) around day four, day five of my cycle, I get this lovely oestrogen high where I just feel like I can conquer the world. Do anything I want to just [pause] go to every event and meet every person and do everything. I'm full of beans and energy and it's great. And my skin glows. I look healthy and I feel healthy. That lasts until around day 10 when I ovulate usually. So I have that that window of ridin' the oestrogen wave and I'm super productive in that phase. I'm really creative. So there is there's definitely a positive to the menstrual cycle. It can be really hard to remember that sometimes. Yeah. And also (.) at that time before and around ovulation, I just feel more confident and I want to (.) I dunno, socialize and meet people. Yeah, that's a really nice place to be. And I wish that lasted the whole month.</t>
    </r>
  </si>
  <si>
    <r>
      <t xml:space="preserve">Faith: </t>
    </r>
    <r>
      <rPr>
        <sz val="11"/>
        <rFont val="Cambria"/>
        <family val="1"/>
      </rPr>
      <t>Um (.) the one thing that we said about (.) just before, my period. That's when I'm like really (.) wanna go to the gym, maybe be active, let me eat my food and make my smoothies and juices in the morning and then the period comes I'm like 'Oh' (.) [interrupted] Scrap that idea! (.) Scrap that idea!</t>
    </r>
  </si>
  <si>
    <r>
      <t xml:space="preserve">Gemma: </t>
    </r>
    <r>
      <rPr>
        <sz val="11"/>
        <rFont val="Cambria"/>
        <family val="1"/>
      </rPr>
      <t>No, not positive. No.</t>
    </r>
  </si>
  <si>
    <r>
      <t xml:space="preserve">Helen: </t>
    </r>
    <r>
      <rPr>
        <sz val="11"/>
        <rFont val="Cambria"/>
        <family val="1"/>
      </rPr>
      <t>My babies. You know, it's part of my reproductive menstrual cycle. Definitely my babies. Yeah.</t>
    </r>
  </si>
  <si>
    <r>
      <t xml:space="preserve">Kathleen: </t>
    </r>
    <r>
      <rPr>
        <sz val="11"/>
        <rFont val="Cambria"/>
        <family val="1"/>
      </rPr>
      <t xml:space="preserve">Hmmm [Very long pause- 15 s] that's a good question. Erm, I don't tend (.) I don't know if I do. And that's me thinking that you know, my period is a good thing. Yeah, It's just I think definitely at the moment, because it makes me just feel a bit more (.) a little bit uncomfortable with the bloating. A bit more tired, maybe. I'm not associating it as a positive thing. But, on the other hand, I'm not kind of wishing the symptoms away, but you know what? You know, I just see it as a natural part of, you know, of who we are. So, yeah, I mean, maybe some days if I'm like that it means that I stay at home and rest. So that's a positive thing [laughter] the outcomes are positive! Um, but (.) yeah. I don't know. No, I (.) yeah. I haven't got um (.) euphoric feelings before. I know that after my period there's definitely some kind of hormonal, pick up afterwards, I dunno, maybe that's another study maybe? And I've always noticed that (.) so my hormones do something very different just after I (.) you know, stop. </t>
    </r>
    <r>
      <rPr>
        <b/>
        <sz val="11"/>
        <rFont val="Cambria"/>
        <family val="1"/>
      </rPr>
      <t xml:space="preserve">Interviewer: </t>
    </r>
    <r>
      <rPr>
        <sz val="11"/>
        <rFont val="Cambria"/>
        <family val="1"/>
      </rPr>
      <t xml:space="preserve">So (.) so you mean like a good mood (.)? </t>
    </r>
    <r>
      <rPr>
        <b/>
        <sz val="11"/>
        <rFont val="Cambria"/>
        <family val="1"/>
      </rPr>
      <t xml:space="preserve">Kathleen: </t>
    </r>
    <r>
      <rPr>
        <sz val="11"/>
        <rFont val="Cambria"/>
        <family val="1"/>
      </rPr>
      <t xml:space="preserve">Yeah. [overlapping] </t>
    </r>
    <r>
      <rPr>
        <b/>
        <sz val="11"/>
        <rFont val="Cambria"/>
        <family val="1"/>
      </rPr>
      <t xml:space="preserve">Interviewer: </t>
    </r>
    <r>
      <rPr>
        <sz val="11"/>
        <rFont val="Cambria"/>
        <family val="1"/>
      </rPr>
      <t xml:space="preserve">Or energy? </t>
    </r>
    <r>
      <rPr>
        <b/>
        <sz val="11"/>
        <rFont val="Cambria"/>
        <family val="1"/>
      </rPr>
      <t>Kathleen:</t>
    </r>
    <r>
      <rPr>
        <sz val="11"/>
        <rFont val="Cambria"/>
        <family val="1"/>
      </rPr>
      <t xml:space="preserve"> Yeah. It's kinda even a better mood than I am normally. If that makes sense? It's almost like it's (.) bit like the mood is down here, then it goes up! [Uses hand to illustrate fluctuating hormones] I dunno. That's what it feels like.</t>
    </r>
  </si>
  <si>
    <r>
      <t xml:space="preserve">Aisha: </t>
    </r>
    <r>
      <rPr>
        <sz val="11"/>
        <rFont val="Cambria"/>
        <family val="1"/>
      </rPr>
      <t>Yeah, like sometimes I feel more productive. Sometimes I feel like, oh my God, I can do everything, I can meet everybody. Did I (.) and I feel so happy you know? I have like a list of (.) I have a bucket list anyways, and just to get them done [excited tone] and start planning things or I want to cook.</t>
    </r>
  </si>
  <si>
    <r>
      <t xml:space="preserve">Mala: </t>
    </r>
    <r>
      <rPr>
        <sz val="11"/>
        <rFont val="Cambria"/>
        <family val="1"/>
      </rPr>
      <t>Oh, yeah (.) sometimes I'm really energetic. Is that (.)? That's what I mean. Like, I feel like sometimes my mood changes. Either I'm irritated or I'm really happy. There's no in-between.</t>
    </r>
  </si>
  <si>
    <r>
      <t xml:space="preserve">Noor: </t>
    </r>
    <r>
      <rPr>
        <sz val="11"/>
        <rFont val="Cambria"/>
        <family val="1"/>
      </rPr>
      <t xml:space="preserve">Some of my friends, when they actually start their period, they are really happy (.). So some people do have positive (.) </t>
    </r>
    <r>
      <rPr>
        <b/>
        <sz val="11"/>
        <rFont val="Cambria"/>
        <family val="1"/>
      </rPr>
      <t xml:space="preserve">Interviewer: </t>
    </r>
    <r>
      <rPr>
        <sz val="11"/>
        <rFont val="Cambria"/>
        <family val="1"/>
      </rPr>
      <t xml:space="preserve">You don't think you do? </t>
    </r>
    <r>
      <rPr>
        <b/>
        <sz val="11"/>
        <rFont val="Cambria"/>
        <family val="1"/>
      </rPr>
      <t xml:space="preserve">Noor: </t>
    </r>
    <r>
      <rPr>
        <sz val="11"/>
        <rFont val="Cambria"/>
        <family val="1"/>
      </rPr>
      <t xml:space="preserve">Once I start when it's midway, when I'm finishing off, I'm fine. But that's (.) I don't know if that's positive cause? </t>
    </r>
    <r>
      <rPr>
        <b/>
        <sz val="11"/>
        <rFont val="Cambria"/>
        <family val="1"/>
      </rPr>
      <t xml:space="preserve">Interviewer: </t>
    </r>
    <r>
      <rPr>
        <sz val="11"/>
        <rFont val="Cambria"/>
        <family val="1"/>
      </rPr>
      <t xml:space="preserve">It's more like a relief? </t>
    </r>
    <r>
      <rPr>
        <b/>
        <sz val="11"/>
        <rFont val="Cambria"/>
        <family val="1"/>
      </rPr>
      <t xml:space="preserve">Noor: </t>
    </r>
    <r>
      <rPr>
        <sz val="11"/>
        <rFont val="Cambria"/>
        <family val="1"/>
      </rPr>
      <t>Yeah [laugh] like.</t>
    </r>
  </si>
  <si>
    <t>Fertility only</t>
  </si>
  <si>
    <t>Pregnancy - but participant was pregnant during interview!</t>
  </si>
  <si>
    <t>Relief from symptoms only</t>
  </si>
  <si>
    <t>Relief from symptoms</t>
  </si>
  <si>
    <t>Energy, positive mood</t>
  </si>
  <si>
    <t>Light switch in brain</t>
  </si>
  <si>
    <t xml:space="preserve">Confidence, energy, good skin, productive, creative </t>
  </si>
  <si>
    <t>Oestrogen high</t>
  </si>
  <si>
    <t>Energy, productivity</t>
  </si>
  <si>
    <t>In relation to pain as main issue</t>
  </si>
  <si>
    <t>Fertility- someone who has had hysterectomy/ oopherectomy</t>
  </si>
  <si>
    <t>Made to rest during fatigue?</t>
  </si>
  <si>
    <t>Feels pressure to find a positive- probably due to relationship with interviewer!</t>
  </si>
  <si>
    <t xml:space="preserve">Productivity, confidence, sociable, happy mood, </t>
  </si>
  <si>
    <t>Energy, happy mood</t>
  </si>
  <si>
    <t>Binary mood- irritable v happy</t>
  </si>
  <si>
    <t>Has noticed it in others.</t>
  </si>
  <si>
    <t>Fertility</t>
  </si>
  <si>
    <t>Relief</t>
  </si>
  <si>
    <t>Happy/ confident</t>
  </si>
  <si>
    <t>good skin</t>
  </si>
  <si>
    <t>Productivity/ energy/ creative</t>
  </si>
  <si>
    <t>Lack of/ difficult to research</t>
  </si>
  <si>
    <t>Untreatable</t>
  </si>
  <si>
    <t>Stigmatising women/ excuse for un feminine behaviour</t>
  </si>
  <si>
    <t>Disbelief/ minimising experiences</t>
  </si>
  <si>
    <t>Lack of discussion (taboo) or education / individuals/ doctors</t>
  </si>
  <si>
    <t>Reason</t>
  </si>
  <si>
    <t>Tally</t>
  </si>
  <si>
    <t>Mind over matter</t>
  </si>
  <si>
    <t>unknown/ normalising</t>
  </si>
  <si>
    <t>Normalising</t>
  </si>
  <si>
    <t>Patients</t>
  </si>
  <si>
    <t>Experts</t>
  </si>
  <si>
    <t>Disciplinary differences</t>
  </si>
  <si>
    <t>Lack of/ difficult to research/ unknown cause</t>
  </si>
  <si>
    <t>Cultural differences UK/ US</t>
  </si>
  <si>
    <t>Lay descriptions of PMS different to clinical ones</t>
  </si>
  <si>
    <t>side effects</t>
  </si>
  <si>
    <t>not clinically interesting</t>
  </si>
  <si>
    <t>Harm caused by hysterectomy</t>
  </si>
  <si>
    <t>Gender</t>
  </si>
  <si>
    <t>17 or 10 if first question priming removed</t>
  </si>
  <si>
    <t>Y- See P9</t>
  </si>
  <si>
    <r>
      <t>Helen:</t>
    </r>
    <r>
      <rPr>
        <sz val="11"/>
        <color theme="1"/>
        <rFont val="Cambria"/>
        <family val="1"/>
      </rPr>
      <t xml:space="preserve"> Oh, yes, very much so. Because there wasn't like a diagnosis or term for PMDD. It was just 'you had PMS' Yeah. [Other questions reveal moderate-severe mood symptoms causing shame/ regret]</t>
    </r>
  </si>
  <si>
    <r>
      <t>Emma:</t>
    </r>
    <r>
      <rPr>
        <sz val="11"/>
        <color theme="1"/>
        <rFont val="Cambria"/>
        <family val="1"/>
      </rPr>
      <t xml:space="preserve"> Yes. </t>
    </r>
    <r>
      <rPr>
        <b/>
        <sz val="11"/>
        <color theme="1"/>
        <rFont val="Cambria"/>
        <family val="1"/>
      </rPr>
      <t>Interviewer:</t>
    </r>
    <r>
      <rPr>
        <sz val="11"/>
        <color theme="1"/>
        <rFont val="Cambria"/>
        <family val="1"/>
      </rPr>
      <t xml:space="preserve"> [Pause] and in your case. Well, we'll come to this later. But do you say to people 'you get PMS' or do you go straight for PMDD? How do you describe it when you're talking to people? </t>
    </r>
    <r>
      <rPr>
        <b/>
        <sz val="11"/>
        <color theme="1"/>
        <rFont val="Cambria"/>
        <family val="1"/>
      </rPr>
      <t>Emma:</t>
    </r>
    <r>
      <rPr>
        <sz val="11"/>
        <color theme="1"/>
        <rFont val="Cambria"/>
        <family val="1"/>
      </rPr>
      <t xml:space="preserve"> So exactly as (.) as I brought it in earlier. Severe PMS slash PMDD and I usually have to (.) or I usually feel like I have to follow what PMDD is. Or 'Have you heard of that before?' or ‘you know what, that is?’ Yeah, but (.) but that can lead to a conversation of what it is and how it differs to PMS. [Other questions e.g. P4, 5 &amp; 9 reveal mix of symptoms and shame]</t>
    </r>
  </si>
  <si>
    <t>Y- See P10</t>
  </si>
  <si>
    <t>Y- See P16</t>
  </si>
  <si>
    <t>Graph data:</t>
  </si>
  <si>
    <t>Patients (n=11)</t>
  </si>
  <si>
    <t>Mixed symptoms</t>
  </si>
  <si>
    <t>Mood symptoms</t>
  </si>
  <si>
    <t>Experts (n=16)</t>
  </si>
  <si>
    <t>Mood/behavioural symptoms</t>
  </si>
  <si>
    <t>Physical symptoms</t>
  </si>
  <si>
    <r>
      <t>Dani:</t>
    </r>
    <r>
      <rPr>
        <sz val="11"/>
        <color theme="1"/>
        <rFont val="Cambria"/>
        <family val="1"/>
      </rPr>
      <t xml:space="preserve"> Yeah, of course (.) there's like the moody, angry, irrational woman. The irrational thing is the stereotype, which actually really fucks me off because I sometimes feel the most rational when I have PMS. I just (.) I'm just not [interviewer laugh] I'm just being less kind. And being less like glossy about stuff. I'm just like (.) or like I just feel more like straight to the point about stuff. But yeah, that's very much the stereotype. Right. Irrational yeah, I think irrational and angry is the most (.) is the most pervasive stereotype.</t>
    </r>
  </si>
  <si>
    <t>Experts (n=15)</t>
  </si>
  <si>
    <t>Patients (n=10)</t>
  </si>
  <si>
    <t>Mostly mood symptoms</t>
  </si>
  <si>
    <t>Unclear conclusion</t>
  </si>
  <si>
    <t>Different to PMS but included</t>
  </si>
  <si>
    <t>Different to PMS- eg  treatment</t>
  </si>
  <si>
    <t>Timing as rationale for inclusion</t>
  </si>
  <si>
    <t>no</t>
  </si>
  <si>
    <t>Not bell curve</t>
  </si>
  <si>
    <t>different thing</t>
  </si>
  <si>
    <t>Patient's average</t>
  </si>
  <si>
    <t>Expert's Average</t>
  </si>
  <si>
    <t>No percentage given</t>
  </si>
  <si>
    <r>
      <t>Andrew:</t>
    </r>
    <r>
      <rPr>
        <sz val="11"/>
        <color theme="1"/>
        <rFont val="Cambria"/>
        <family val="1"/>
      </rPr>
      <t xml:space="preserve"> Yeah, that's easy to understand. I try to explain (.) at first and that is the severity criterion that you don't have in the normal PMS definition. According to DSM. There should be a clear cut burden. It should have a social impact or a marked distress, et cetera. So that that is an important distinction. And I think that is important because I think you have an over-diagnosis if you don't have that that criteria. Secondly, the and of course, by (.) by (.) by definition, you erm (.) for the DSM PMDD diagnosis. You must have one of the four cardinal mood symptoms. And that is quite reasonable because DSM is a, of course, a list of psychiatric conditions. So someone with only breast tenderness or only bloating wouldn't fit into that context. So (.) so you should have (.) and the other major definition, of course, is that you should have (.) you should have at least one of the major symptoms should be one of the mood symptoms. Then they have kind of a compromise. They still have the somatic symptoms in the list of symptoms. But it has a (.) they are all lumped together in number eleven. So they give the somatic symptoms much less emphasis than the mood symptoms. And I know that this has annoyed some gynaecologists regarding the somatic symptoms (.) as very important. So they are not very pleased with that. There is kind of a debate in this PMD researchers. Where, the gynaecologist camp mostly believe (.) they don't very much like the DSM definition because they think the somatic symptoms are given too little emphasis. And you have the psychiatrists that (.) some of them would exclude these somatic symptoms altogether. So this is kind of a compromise [laugh]. I don't know if you are aware, but there is also the ACOG criteria. The American College of Obstetrics and Gynaecology. And that is in some extent similar to the DSM. But they require only one symptom that should be severe enough, and that could be either a somatic or a mood symptom. To this (.) I could add that I (.) it's a (.) I'm a bit sceptical, though. I have no good alternative, but a bit sceptical generally for the tendency in DSM to (.) to demand a certain number of symptoms for this condition. There should be five symptoms. That is, of course, entirely arbitrary. It could be four or three, six or two or so. So in that sense, I think (.) I think they have a point in ACOG that the one symptom, if sufficiently severe should qualify should meet the criteria. I think that but I then think that you should have different names for (.) for the somatic complaints versus the mood complaints and some have both, of course.</t>
    </r>
  </si>
  <si>
    <r>
      <t>Chris:</t>
    </r>
    <r>
      <rPr>
        <sz val="11"/>
        <color theme="1"/>
        <rFont val="Cambria"/>
        <family val="1"/>
      </rPr>
      <t xml:space="preserve"> Er, that's in the (.) that'll be in the consen- (.) So um (.) my understanding is what came out in the Delphi consensus, which is PMS is the widest definition of the widest amount of severity for (.) for which if you don't consider PMDD, there will be a very severe group which are identical with PMDD that's 3 to 8 percent. With five to 8 percent, let's say 5 to 8 percent. And the PMDD is the (.) there (.) there are three categories of symptoms/ of patients, ones with purely [pause] the psychological symptoms; ones with purely physical symptoms; and ones with both and PMDD can include the most severe end of the spectrum of psychological ones where they can have physical symptoms as well. But the (.) the (.) the (.) the (.) they (.) they're not really considered to be important. </t>
    </r>
    <r>
      <rPr>
        <b/>
        <sz val="11"/>
        <color theme="1"/>
        <rFont val="Cambria"/>
        <family val="1"/>
      </rPr>
      <t>Interviewer</t>
    </r>
    <r>
      <rPr>
        <sz val="11"/>
        <color theme="1"/>
        <rFont val="Cambria"/>
        <family val="1"/>
      </rPr>
      <t xml:space="preserve">: So to your mind, PMDD is almost a subset of PMS? </t>
    </r>
    <r>
      <rPr>
        <b/>
        <sz val="11"/>
        <color theme="1"/>
        <rFont val="Cambria"/>
        <family val="1"/>
      </rPr>
      <t>Chris:</t>
    </r>
    <r>
      <rPr>
        <sz val="11"/>
        <color theme="1"/>
        <rFont val="Cambria"/>
        <family val="1"/>
      </rPr>
      <t xml:space="preserve"> That's what (.) we (.) that's what we said. It's the (.) it's the (.) it's the severe subs (.) sub (.) subgroup, predominantly psychological.</t>
    </r>
  </si>
  <si>
    <t>PMS/ PMDD same but different</t>
  </si>
  <si>
    <t>PMDD as different</t>
  </si>
  <si>
    <t>Contradictory</t>
  </si>
  <si>
    <t xml:space="preserve">PMDD as different </t>
  </si>
  <si>
    <t>Severe PMS</t>
  </si>
  <si>
    <t>Subcategory of PMS</t>
  </si>
  <si>
    <t>Fundamentally different</t>
  </si>
  <si>
    <t xml:space="preserve">Potentially part of PMDD/PMS </t>
  </si>
  <si>
    <t xml:space="preserve">Categorically different to PMDD/PMS </t>
  </si>
  <si>
    <t>Dismissal</t>
  </si>
  <si>
    <t>Hormones, stress, and attitude (psychology) and water retention</t>
  </si>
  <si>
    <t>Mention physiology</t>
  </si>
  <si>
    <t>No mention of physiology (beyond sex hormones/ neurotransmitters</t>
  </si>
  <si>
    <t>Biggest combined</t>
  </si>
  <si>
    <t>Lack of open discussion or education</t>
  </si>
  <si>
    <t>No biological test</t>
  </si>
  <si>
    <t>3. Lack of open discussion or education</t>
  </si>
  <si>
    <t>Experts who mention feminist discourse- as implying 'PMS' is not real…</t>
  </si>
  <si>
    <t>Feminist experts…</t>
  </si>
  <si>
    <t>Patients who mention feminist discourse- as implying 'PMS' is not real…</t>
  </si>
  <si>
    <r>
      <t>Emma:</t>
    </r>
    <r>
      <rPr>
        <i/>
        <sz val="11"/>
        <color theme="1"/>
        <rFont val="Cambria"/>
        <family val="1"/>
      </rPr>
      <t xml:space="preserve"> I was at an event and had a discussion with someone after talking about PMDD and had presented (.) erm, some (.) some brain scans to show the difference between PMS patients (.) and (.) er women in the general population and I had a discussion with this person who (.) who [pause] was questioning whether or not we have been socialized into believing that PMS is a (.) is a cult (.) is a socially constructed thing, and it's not a biological thing. And that was really difficult to hear. Yeah. So, yeah, I've come across people who don't believe in it or don't believe it's a thing and don't understand how it can affect people… The same person was also [long pause] concerned about (.) about portraying women to be weaker because of the menstrual cycle. Talking about PMS in that capacity, she thought that somehow we were almost (.) I was almost victimizing women. And so I think it can be controversial from (.) from that perspective [pause] and I don't think it's (.) necessarily seen as a [pause] as a medical diagnosis [pause] either (.) so I think that aspect of it is controversial, and maybe that's why there are so many people who go for years un (.) undiagnosed livin' with PMDD. Interviewer: Do you mean that it's seen as like PMS is just a natural (.) Emma: Yeah (.) Interviewer: Part of the menstrual cycle (.) so that it can't be severe enough to actually count (.) Is that what you mean? Emma: Yeah, that's exactly what I'm getting at (.) and [pause] this goes back to yes, with the majority of people. It is (.) it is a normal thing and it doesn't have much of an impact and it goes unnoticed. But for others, it (.) it really does have an impact and it (.) [audible tapping of fingers on table] it is disabling in some cases and (.) we don't (.) we don't often consider it through that lens.</t>
    </r>
  </si>
  <si>
    <r>
      <t>Helen:</t>
    </r>
    <r>
      <rPr>
        <i/>
        <sz val="11"/>
        <color theme="1"/>
        <rFont val="Cambria"/>
        <family val="1"/>
      </rPr>
      <t xml:space="preserve"> There is a gal I think she is a psychologist. She did a TED talk about how p._m._s is a myth. And I'm like, that's the one that always just burns me up at 2:00 a.m.. I just think about it. I'm like, oh, that lady! … Yeah, I think it came across as invalidating… Helen: [00:47:48] You know, and I think it's also where you are individually when you're watching it, because when I was watching it, I was in PMDD and I or just battling it and it's like, great, another person, even a woman invalidating my experience, you know. So I think that's where it was problematic as a. As a tool to like what she was trying to convey, you know, there's a lot of barriers there.</t>
    </r>
  </si>
  <si>
    <r>
      <t xml:space="preserve">Andrew: </t>
    </r>
    <r>
      <rPr>
        <i/>
        <sz val="11"/>
        <color theme="1"/>
        <rFont val="Cambria"/>
        <family val="1"/>
      </rPr>
      <t>It's a mix of two ideologies. One is that there is a (.) a feminist approach claiming that this is to label women expressing a rightful annoyment [sic] of various examples, from lack of equality in society that this kind of that that the women expressing anger that they should express are (.) are getting a diagnosis. And therefore, that's been been (.) been argued from feminist camps that this is a negative thing. On the other hand, are other feminist groups that have said that PMS is a typical example, that female conditions are not it's not done research on female conditions as much as for male conditions. And the fact that there are not more treatments for PMS and so on is a (.) also an example of lack of equality. So there are two different views on this from the feminist camp. That's definite that there is one important argument that that this should this is a labelling of a (.) err (.) er (.) er (.) labelling healthy women with a diagnosis and the other ingredients in the in this mix of all of (.) this. Ideological stance is that a general scepticism, in respect to psychiatric disorders that is common in society and from different angles there is of, for example, a questioning of the ADHD concept. Many people believe that that this also should not be used at all. And they are sceptical to the entire DSM activities. And they say that DSM is just acting on behalf of the drug companies so that they should be able to sell their drugs and they are all (.) all corrupt and bribed and so on. This is an entire fake altogether. So I think that, ah, this is a mix of these two tendencies in (.) in the questioning of the (.) of the PMS. Yes. And of course if you question PMS then you don't (.) that that is not the DSM concept of course. And that is not coming from say, psychiatry. So then it's more like a something coming from the feminist stance. But if you particularly criticize the DSM concept, there is for example, I think her name is [colleague's name] and she has been an advocate for that view. When I know that she has, I think just been on previously been on a DSM committee and tried to stop PMDD from being included. So (.) so and that I think it's a mix of (.) of both tendencies because I think the same debate that I maybe I may be wrong, but I think the same debate has also been argued against, for example, ADHD. And so (.) so ah (.) yeah.</t>
    </r>
  </si>
  <si>
    <r>
      <t>Marta:</t>
    </r>
    <r>
      <rPr>
        <i/>
        <sz val="11"/>
        <color theme="1"/>
        <rFont val="Cambria"/>
        <family val="1"/>
      </rPr>
      <t xml:space="preserve"> I don't see much of that. To be honest. I think that er (.) there used to be a professor who (.) who was very critical to the concept of PMDD or PMS, er (.) but I think she probably retired by now because I haven't heard anything from her er (.) in recent years. And I mean, she was claiming that this was something invented by the pharmaceutical industry to sell drugs to women [pause] and I think it's easy to have that kind of opinion when you don't meet the women. So I don't see it [pause] I never meet with psychiatrists who (.) who don't believe in it or think that it's phony or (.) and I certainly don't meet gynaecologists or women or journalists or so (.) very little of controversy. Actually, I would say.</t>
    </r>
  </si>
  <si>
    <r>
      <t>Susan:</t>
    </r>
    <r>
      <rPr>
        <i/>
        <sz val="11"/>
        <color theme="1"/>
        <rFont val="Cambria"/>
        <family val="1"/>
      </rPr>
      <t xml:space="preserve"> Because it pathologises normal changes that happen for some women across the menstrual cycle because it positions it within a psychiatric discourse and implicitly in many accounts, positions it as a bodily disorder that needs to be treated through (.) by (.) by (.) my (.) by (.) sorry (.) by biomedical practitioners and often through pharmacological means and big pharma have played a huge role in pushing that. And you know, there's really good critical work and I've written about it and [colleague's name] has written about it um, the way that Big Pharma actually started to market SSRIs with PMDD and marketed them through pink packaging and basically telling women with premenstrual change, they needed to go on Prozac, on SSRIs. And so psychiatric diagnoses of premenstrual change I think is a very dangerous road to go down. At the same time, we need to acknowledge that some women do experience very severe distress at that time of the month. And having that diagnosis can help them to get (.) help through therapy or through psychiatry or through pharmacology if it can help them. So I think it's a real double edged sword for women. I think we do need to acknowledge the severe distress that many women do experience and I work with many of those women clinically, and I've interviewed many of them as part of research. And I'm not in any way dismissing their experiences</t>
    </r>
  </si>
  <si>
    <r>
      <t>Zoe:</t>
    </r>
    <r>
      <rPr>
        <i/>
        <sz val="11"/>
        <color theme="1"/>
        <rFont val="Cambria"/>
        <family val="1"/>
      </rPr>
      <t xml:space="preserve"> Again, it's. It can be controversial for lots of reasons. Personally, I find it a controversial diagnosis because of how it labels and positions women. Um, I do think it is um [pause] an experience (.) women do experience (.) some women can experience premenstrual distress. We don't need to pathologize that in order to (.) to work with women or to assist women or to lead women to their own (.) to their own devices [slight laugh]. You know, experiencing distress is (.) is you know, is something that occurs in this instance it's occurring around premenstrual change (.) it's occurring around the premenstrual period. But distress is (.) is (.) is a part of life. I don't (.) I don't think that's something we need to necessarily pathologize. And then in terms of what the social and the legal and the economic ramifications are of that for women. And I also don't think we need to do it to medicalize it either. I think there's a whole set of medical interventions that come into play once we make something 'a diagnosis'. So I don't think we need to do that for PMS. And um (.) yeah (.) yeah. Have I lost (.) Have I lost your question? I can't remember. Interviewer: No. Well it's considered by some to be controversial. So you know what (.) what's your understanding of why it's controversial? Zoe: It's also controversial because some (.) some people challenge or contest, whether there are (.) they (.) whether there are those changes? And they can (.) they contest those changes. Some contest them within a culture, some contest them across cultures. So it can (.) So it's a contested condition. If nothing else. So (.) so some people (.) yeah take it from that perspective. I think yes, there are (.) my experience in research would indicate that there are definitely changes. Some women report distress. And but whether we have to actually classify that and position that as a treatable illness or an illness that needs to be treated or untreated is a different matter altogether. Interviewer: And again, just to clarify, is that including that small percentage of people with quite significant experiences? Zoe: Um, I think (.) going back to a previous answer, I think PMDD is different. I think PMDD is a different set of experiences to just severe PMS. That's not to say that some women who experience severe PMS may not want to do things to manage that interference. But I do think it's actually something very different to PMDD.</t>
    </r>
  </si>
  <si>
    <r>
      <t>Geraldine:</t>
    </r>
    <r>
      <rPr>
        <i/>
        <sz val="11"/>
        <color theme="1"/>
        <rFont val="Cambria"/>
        <family val="1"/>
      </rPr>
      <t xml:space="preserve"> But if you talk to the women who suffer, you know, and experience symptoms that they believe are related to their cycle, they often feel that they're being somehow punished if it's not recognized. So that's another controversy. You know, getting a diagnosis is helpful to some women, but it's not helpful to others. And, you know, this belief that's become so common that 'all women' have this is harmful to all women because most women have mild to moderate symptoms (.) premenstrually and some women have none. And so it doesn't affect everybody. But yet the assumption is that it does... And then, I should also mention that because we don't know how to treat it, that's part of the controversy. Women have been treated with hormones that have lots of side effects. Women have been treated with hysterectomy, which causes lots of other problems for them. I mean (.) [exhale] right? … Right. Well, I would never tell a woman that nothing is happening to her [exhale]. First of all, how would I know I'm not her right? My interest has been in (.) I'm a social psychologist and not a clinical psychologist. So my interest has been in (.) this stereotype notion that 'all women' have the same experience, that 'all women' go crazy right before their period, which is not true. But that's not to say that no women suffer. Because we've all talked to women who have suffered to various degrees. And so, you know, when I was talking to you before, I said most women have mild to moderate symptoms that they can cope with and manage. But some women have more severe symptoms. Now, you know, it's possible that those women might have experience of trauma early in life that could relate to this. It's possible that they have a form of depression that waxes and wanes and is affected by biochemical changes associated with the menstrual cycle. So they may feel suicidal at certain times of the month, but maybe generally depressed overall. I mean, there's a lot of possibilities. And so treatment really has to be related to individual patients. There's never going to be, as far as I can tell, after studying this from the 1970s. It's never going to be one thing that is going to work for everyone.</t>
    </r>
  </si>
  <si>
    <t>Hormones, social context, cultural interpretation of change, changes in body (physiology)</t>
  </si>
  <si>
    <t>Unknown but sex hormone/ neurotransmitter hypothesis</t>
  </si>
  <si>
    <t>Expert</t>
  </si>
  <si>
    <t>Include physiology?</t>
  </si>
  <si>
    <t>Hormones,plus social, psychological and physiological factors</t>
  </si>
  <si>
    <t>Yes (previously)</t>
  </si>
  <si>
    <t>Yes (but in P11)</t>
  </si>
  <si>
    <t>P11 response- Alice only</t>
  </si>
  <si>
    <r>
      <rPr>
        <b/>
        <sz val="11"/>
        <color theme="1"/>
        <rFont val="Calibri"/>
        <family val="2"/>
        <scheme val="minor"/>
      </rPr>
      <t>Alice:</t>
    </r>
    <r>
      <rPr>
        <sz val="11"/>
        <color theme="1"/>
        <rFont val="Calibri"/>
        <family val="2"/>
        <scheme val="minor"/>
      </rPr>
      <t xml:space="preserve"> I don't say that I experience that or use that because my experience of that term is… I think it’s used really in a sexist way (.) I think people who just don't really know what PMS even is. In fact, our society doesn’t know what is. But it's been like stereotyped almost as ‘oh it’s just a woman who's moody because she's about to bleed or she's bleeding or she's on her period and she’s got PMS'. And I find that quite insulting. And I also think everybody is different and everyone experiences these things differently. You're interviewing me (.) but if you interview 10 women sitting at a bus stop who are or who are an age when they're having their periods, they will all have different experiences. And so no I don't say that I experience that (.) I'm just a woman who releases an egg every 28 days though I didn't even (.) I didn't even know it was every 28 days until we started trying for a baby. Another gap in my knowledge, people don't even talk about looking at that or tracking any of that, what any of that means or what secretions are (.) they don't know because they're only taught one thing, two things. So, no, I don't (.) I don't have experience because I feel that that's very negative.</t>
    </r>
  </si>
  <si>
    <t>Irritable</t>
  </si>
  <si>
    <t>Sad</t>
  </si>
  <si>
    <r>
      <t>Sarah:</t>
    </r>
    <r>
      <rPr>
        <sz val="11"/>
        <color theme="1"/>
        <rFont val="Cambria"/>
        <family val="1"/>
      </rPr>
      <t xml:space="preserve"> Well, you know, again, you've first got to demonstrate that it is actually occurring because of the women who came to us, sometimes we found it was actually some other, more significant problem, present. So you know, you always have to have a complete health check and you know make sure that in fact there isn't some inter-current problem like alcoholism or something else that really needs to be dealt with. So that's the first thing is exclude other disorders. I mean, you really need to know what's going on in this woman's life. For example, if she said she's only had these symptoms for the last 18 months. Well, what happened 18 months ago? You know, was it you know that her cycles changed after she gave birth to a baby and finished breastfeeding? Sometimes that happens. But it might have been that there was some significant stress in her life and if it is stress-initiated then you would be looking at what you could do to reduce that (.) perhaps with referral for cognitive behaviour therapy and so on (.) to see if you could reduce those aspects because you might not have to do anything after that. You need to confirm that there is actually Premenstrual Syndrome occurring before we start any treatment. And that means you've really got to send them away with the daily rating chart for a couple of months. But nowadays with the internet, people often come with their daily ratings. You get the chart already filled out. So it's not quite like when we first set up a clinic. In fact, they come with those charts and you know you can work from there. So if you demonstrate that there is change linked to the cycle linked to menses etc. and there aren't current stressors that you can first deal with (.) then you would be looking at each person as an individual and you would talk to them about the range of treatments that are available. Um, some women would prefer to take a tablet and don't really want to do any work themselves to reduce their overall um background stress level. Other women prefer to do that. So if you really have to find what any individual (.) and generally, a combination of treatments is often the best way to go about it.… Of course, there are more severe syndromes. You know, I mean (.) because I have as a psychiatrist had to deal with postpartum (.) with um menstrual psychoses, which is, you know, that can be quite severe. We had a woman in our ward, who um, I was asked to see, because she was self-immolating, she was you know, she was psychotic and um tried to set fire to herself at menses. And it was (.) the problem was (.) she had um four young children. She was you know, a baby, six months old, or something. And her sister had successfully set fire to herself and died the year before, in our ward. So you know, the ward was very concerned about it. And we (.) I suppressed her cycle using very potent you know medications. We didn't have GNRH analogues then but something (.) something similar, Danazole, and the whole thing stopped! And before that [laughing, shaking head] I'm telling you, it was still happening despite giving her the oral contraceptive pill to suppress the cycle. It wasn't suppressing the cycle and she was (.) and she was still doing it. So, you know, there are (.) in those situations. You know, this sort of treatment, you know, is stepped up to deal with the emergency.</t>
    </r>
  </si>
  <si>
    <t>Timing dependent</t>
  </si>
  <si>
    <t>Causal factor in mood</t>
  </si>
  <si>
    <t>No reason provided</t>
  </si>
  <si>
    <t>Biological factor(s)</t>
  </si>
  <si>
    <t>Psychological factor(s)</t>
  </si>
  <si>
    <t>Social factor(s)</t>
  </si>
  <si>
    <t>No (bad reaction)</t>
  </si>
  <si>
    <t>1. Stigmatises all women</t>
  </si>
  <si>
    <t>2. Disbelief/ minimised experiences</t>
  </si>
  <si>
    <t>Expert:</t>
  </si>
  <si>
    <t>Quote(s):</t>
  </si>
  <si>
    <t>Marta (Gynaecologist)</t>
  </si>
  <si>
    <t xml:space="preserve">John (Psychiatrist) </t>
  </si>
  <si>
    <t>Jo (GP)</t>
  </si>
  <si>
    <t>Experts (82%):</t>
  </si>
  <si>
    <t>Exemplar quote:</t>
  </si>
  <si>
    <t>Anne (GP)</t>
  </si>
  <si>
    <r>
      <t xml:space="preserve">(E5) </t>
    </r>
    <r>
      <rPr>
        <i/>
        <sz val="11"/>
        <color theme="1"/>
        <rFont val="Cambria"/>
        <family val="1"/>
      </rPr>
      <t>Erm, I would put the prevalence of (.) pre (.) if we're talking about premenstrual disorders. So, you know, if just very simply the cyclical mood, er (.) the cyclical symptom change with impact on quality of life. I would put that around the 20 percent mark? And then the very severe end of the spectrum, about 5 percent?</t>
    </r>
    <r>
      <rPr>
        <sz val="11"/>
        <color theme="1"/>
        <rFont val="Cambria"/>
        <family val="1"/>
      </rPr>
      <t xml:space="preserve"> </t>
    </r>
  </si>
  <si>
    <t>Barbara (Clinical Psychologist)</t>
  </si>
  <si>
    <r>
      <t xml:space="preserve">(E5) </t>
    </r>
    <r>
      <rPr>
        <i/>
        <sz val="11"/>
        <color theme="1"/>
        <rFont val="Cambria"/>
        <family val="1"/>
      </rPr>
      <t>Most women may identify symptoms, but a moderate - severe problem with PMS may be around 20%.  3-6% meet the criteria for PMDD.</t>
    </r>
  </si>
  <si>
    <t>Fran (Psychiatrist)</t>
  </si>
  <si>
    <r>
      <t>(E11)</t>
    </r>
    <r>
      <rPr>
        <i/>
        <sz val="11"/>
        <color theme="1"/>
        <rFont val="Cambria"/>
        <family val="1"/>
      </rPr>
      <t xml:space="preserve"> To me, PMDD is at the most severe end of the spectrum of premenstrual symptoms, … maybe 80% of women have some premenstrual symptoms, but 20% of women, they notice it, it lasts a couple of days, it’s not that severe that they can’t get out of bed or go to work but in 5% of women it does affect their functioning and quality of life for several days, and they often seek treatment for the symptoms, and that’s PMDD.</t>
    </r>
  </si>
  <si>
    <t>Andrew (Clinical Other)</t>
  </si>
  <si>
    <r>
      <t xml:space="preserve">(E5) </t>
    </r>
    <r>
      <rPr>
        <i/>
        <sz val="11"/>
        <color theme="1"/>
        <rFont val="Cambria"/>
        <family val="1"/>
      </rPr>
      <t>I would say that a majority of all women have got (.) perhaps 80 percent have got a condition that so that they can feel in some way from somatic complaints or maybe mood symptoms that the menses are approaching. And that is a majority. And for most of them, these symptoms are entirely trivial and they would not dream to ask for help for them, etc. Then if you look at a condition that is so severe that it's regarded by the women themselves to be a considerable problem, I would say around 5 to 7 percent or so of women of fertile age.</t>
    </r>
  </si>
  <si>
    <t>Debbie (Clinical Psychologist)</t>
  </si>
  <si>
    <r>
      <t xml:space="preserve">(E11) </t>
    </r>
    <r>
      <rPr>
        <i/>
        <sz val="11"/>
        <color theme="1"/>
        <rFont val="Cambria"/>
        <family val="1"/>
      </rPr>
      <t>Well, I'll preface this by saying I think some people say PMS and mean PMDD and some people mean mild (.) some people say mild PMDD and they mean PMS. I don't think that they're (.) functionally different things. I think that (.) by the time somebody gets to a level of severity, you know, sort of this like bell curve, right? Of you've got PMS somewhere down here and then it turns into PMDD.</t>
    </r>
  </si>
  <si>
    <t>Sarah (Psychiatrist)</t>
  </si>
  <si>
    <r>
      <t>(E5)</t>
    </r>
    <r>
      <rPr>
        <i/>
        <sz val="11"/>
        <color theme="1"/>
        <rFont val="Cambria"/>
        <family val="1"/>
      </rPr>
      <t xml:space="preserve"> Most women notice a little bit of a change in something (.) it might be a little bit of breast soreness. So they know from that that they're about to get a period. That's a good thing (.) they know when their period's due. They could be prepared. That is not a disorder. So if you're talking about a disorder that really it is debilitating. It's I think it's a small percentage of women it would probably be about 5% of menstruating women. If you're talking about how many women notice a change that causes them a little bit of distress, uh you know a little bit more than that (.) being a severe disorder? You know, it could be up to about 30 percent of women. But it's, you know, the intensity of symptoms vary a great deal.</t>
    </r>
  </si>
  <si>
    <t>Susan (Academic Psychologist)</t>
  </si>
  <si>
    <r>
      <t>(E2)</t>
    </r>
    <r>
      <rPr>
        <i/>
        <sz val="11"/>
        <color theme="1"/>
        <rFont val="Cambria"/>
        <family val="1"/>
      </rPr>
      <t xml:space="preserve"> Well, what I would say is that many women experience change over the menstrual cycle. So I often talk about premenstrual change or premenstrual distress rather than PMS. It depends who I was talking to. If it was, somebody who said to me, what is PMS? If that's the question. Um, I say (.) what I would say is “Well, women expect change over the menstrual cycle. That's quite normal”. Um and that we don't understand why. And that we know that there are a small proportion (.) a smaller proportion of women who experience distress as part of that change and distress that might have a significant impact on their lives. And that that is often referred to as PMS.</t>
    </r>
  </si>
  <si>
    <r>
      <t xml:space="preserve">(E11) </t>
    </r>
    <r>
      <rPr>
        <i/>
        <sz val="11"/>
        <color theme="1"/>
        <rFont val="Cambria"/>
        <family val="1"/>
      </rPr>
      <t>I see PMS as a milder condition… And I would expect then that women who specifically seek medical (.) medical care for (.) for [indicates air quotes] what they call PMS, they really have PMDD and I (.) I'm also guessing that the great majority of women with PMS I never see in the clinic because they find ways to cope with it or they can probably handle it by use of contraceptives or (.) or over-the-counter drugs or physical exercise or other sort of lifestyle interventions.</t>
    </r>
  </si>
  <si>
    <t>Ria (Traditional Healer)</t>
  </si>
  <si>
    <t>John (Psychiatrist)</t>
  </si>
  <si>
    <r>
      <t xml:space="preserve">(E2) </t>
    </r>
    <r>
      <rPr>
        <i/>
        <sz val="11"/>
        <color theme="1"/>
        <rFont val="Cambria"/>
        <family val="1"/>
      </rPr>
      <t>I would say that it's a mixture of predominantly psychological but also physical symptoms that many women get premenstrually. But for some women, they're particularly extreme and those are the type of people that we are typically referring to when we say PMS, as you probably know, about 80 percent of women have some symptoms. It would be inappropriate to pathologize every woman in that group of 80 percent. But there are clearly some (.) where that's disabling and in need of some help.</t>
    </r>
  </si>
  <si>
    <t>Geraldine (Academic Psychologist)</t>
  </si>
  <si>
    <r>
      <t xml:space="preserve">(E5) </t>
    </r>
    <r>
      <rPr>
        <i/>
        <sz val="11"/>
        <color theme="1"/>
        <rFont val="Cambria"/>
        <family val="1"/>
      </rPr>
      <t>The psychiatrists say that PMDD is about 2 to 3 percent of people in epidemiological studies. I don't know of any good estimates of how common PMS is (.) Uh, premenstrual symptoms. If you don't call it a 'syndrome', that's very common. Um (.) maybe 90 percent of women experience something? So it's a very slippery definition. But as I said before (.) most women, anyway, seem to think they have it.</t>
    </r>
  </si>
  <si>
    <t>Chris (Gynaecologist)</t>
  </si>
  <si>
    <r>
      <t xml:space="preserve">(E5) </t>
    </r>
    <r>
      <rPr>
        <i/>
        <sz val="11"/>
        <color theme="1"/>
        <rFont val="Cambria"/>
        <family val="1"/>
      </rPr>
      <t>Premenstrual symptoms are almost certainly physiological and they probably occur in over 50 percent of the population. Severe PMS (.) depends how you're defining it. Because I sort of think severe PMS and PMDD are more or less the same thing. And so. So then you say it's 5 to 8 percent of the population, but of course you will find 25 percent of the population say as having severe symptoms.</t>
    </r>
  </si>
  <si>
    <r>
      <t>(E2)</t>
    </r>
    <r>
      <rPr>
        <i/>
        <sz val="11"/>
        <color theme="1"/>
        <rFont val="Cambria"/>
        <family val="1"/>
      </rPr>
      <t xml:space="preserve"> Lots of women will have um (.) symptoms related to their menstrual cycle. But if it's not resulting in impairment, then that's not an issue. So impairment is a big part of the diagnosis.</t>
    </r>
  </si>
  <si>
    <t>(E11) I think it's (.) well, that's my opinion, there might be different opinions, of course, but my opinion is that it's a question of severity. It's actually the same condition. I would say. And it's only that certain persons are more, let's say, sensitive to these hormonal changes than others.</t>
  </si>
  <si>
    <t xml:space="preserve">Thomas (Clinical Other) </t>
  </si>
  <si>
    <t>Patients:</t>
  </si>
  <si>
    <t>Patients (72%):</t>
  </si>
  <si>
    <t>Exemplar quotes:</t>
  </si>
  <si>
    <r>
      <t>(P15)</t>
    </r>
    <r>
      <rPr>
        <i/>
        <sz val="11"/>
        <color theme="1"/>
        <rFont val="Cambria"/>
        <family val="1"/>
      </rPr>
      <t xml:space="preserve"> I think we (.) we just need to look at that (.) women release an egg because they are (.) they have the anatomy. That means that you can bring life into this world, which is quite remarkable… You know, all of these factors are likely to impact the way that our symptoms may present. And I don't think it's a disease or an illness. It's just a physical process. And you may get some of those symptoms or you may get more of those symptoms dependent on what's going on in your life at that point.</t>
    </r>
  </si>
  <si>
    <r>
      <t xml:space="preserve">(P13) </t>
    </r>
    <r>
      <rPr>
        <i/>
        <sz val="11"/>
        <color theme="1"/>
        <rFont val="Cambria"/>
        <family val="1"/>
      </rPr>
      <t>I'd say some girls and women find that (.) they can feel different and sometimes a bit unwell before they start their periods or over the first couple of days of their period. This is called PMS and it varies a lot from person to person and not everyone gets the same symptoms… And, you know, there's a lot of variation between the symptoms and not everyone gets it. Some people don't get any PMS at all, but it's quite usual and common to get it as well.</t>
    </r>
  </si>
  <si>
    <r>
      <t>(P20)</t>
    </r>
    <r>
      <rPr>
        <i/>
        <sz val="11"/>
        <color theme="1"/>
        <rFont val="Cambria"/>
        <family val="1"/>
      </rPr>
      <t xml:space="preserve"> I think that it is a much more extreme version where like the person suffering from it can actually feel suicidal and [pause] incredibly unstable and unhappy at certain times.</t>
    </r>
  </si>
  <si>
    <r>
      <t xml:space="preserve">(P20) </t>
    </r>
    <r>
      <rPr>
        <i/>
        <sz val="11"/>
        <color theme="1"/>
        <rFont val="Cambria"/>
        <family val="1"/>
      </rPr>
      <t>So PMS usually can be self-managed and it usually doesn't cause that much of an impact in everyday life. But PMDD has (.) some severe psychological symptoms that that are debilitating and that do impact everyday life… But I think that's what the difference is and also the fact that it only affects a small number of the population. Whereas PMS is (.) fairly (.) well, it is common and I guess experienced by the majority of women. PMDD is only really experienced well we think (.) only experienced by around 8 percent of the population.</t>
    </r>
  </si>
  <si>
    <t>Faith &amp; Gemma</t>
  </si>
  <si>
    <r>
      <t>(P14)</t>
    </r>
    <r>
      <rPr>
        <b/>
        <sz val="11"/>
        <color theme="1"/>
        <rFont val="Cambria"/>
        <family val="1"/>
      </rPr>
      <t xml:space="preserve"> Gemma</t>
    </r>
    <r>
      <rPr>
        <sz val="11"/>
        <color theme="1"/>
        <rFont val="Cambria"/>
        <family val="1"/>
      </rPr>
      <t xml:space="preserve">: </t>
    </r>
    <r>
      <rPr>
        <i/>
        <sz val="11"/>
        <color theme="1"/>
        <rFont val="Cambria"/>
        <family val="1"/>
      </rPr>
      <t xml:space="preserve">Maybe everyone experiences it but at different levels? </t>
    </r>
    <r>
      <rPr>
        <b/>
        <sz val="11"/>
        <color theme="1"/>
        <rFont val="Cambria"/>
        <family val="1"/>
      </rPr>
      <t>Faith:</t>
    </r>
    <r>
      <rPr>
        <sz val="11"/>
        <color theme="1"/>
        <rFont val="Cambria"/>
        <family val="1"/>
      </rPr>
      <t xml:space="preserve"> </t>
    </r>
    <r>
      <rPr>
        <i/>
        <sz val="11"/>
        <color theme="1"/>
        <rFont val="Cambria"/>
        <family val="1"/>
      </rPr>
      <t>In terms of like. Does everyone get it?</t>
    </r>
    <r>
      <rPr>
        <sz val="11"/>
        <color theme="1"/>
        <rFont val="Cambria"/>
        <family val="1"/>
      </rPr>
      <t xml:space="preserve"> </t>
    </r>
    <r>
      <rPr>
        <b/>
        <sz val="11"/>
        <color theme="1"/>
        <rFont val="Cambria"/>
        <family val="1"/>
      </rPr>
      <t>Gemma:</t>
    </r>
    <r>
      <rPr>
        <sz val="11"/>
        <color theme="1"/>
        <rFont val="Cambria"/>
        <family val="1"/>
      </rPr>
      <t xml:space="preserve"> </t>
    </r>
    <r>
      <rPr>
        <i/>
        <sz val="11"/>
        <color theme="1"/>
        <rFont val="Cambria"/>
        <family val="1"/>
      </rPr>
      <t>That's a tricky one. I don't know. I was thinking like maybe everyone does. But then at varied (.) like it ranges. So maybe you (.) maybe everyone gets it, but it's like so (.) [Interrupted] like such a small thing.</t>
    </r>
    <r>
      <rPr>
        <sz val="11"/>
        <color theme="1"/>
        <rFont val="Cambria"/>
        <family val="1"/>
      </rPr>
      <t xml:space="preserve"> </t>
    </r>
    <r>
      <rPr>
        <b/>
        <sz val="11"/>
        <color theme="1"/>
        <rFont val="Cambria"/>
        <family val="1"/>
      </rPr>
      <t>Faith:</t>
    </r>
    <r>
      <rPr>
        <sz val="11"/>
        <color theme="1"/>
        <rFont val="Cambria"/>
        <family val="1"/>
      </rPr>
      <t xml:space="preserve"> </t>
    </r>
    <r>
      <rPr>
        <i/>
        <sz val="11"/>
        <color theme="1"/>
        <rFont val="Cambria"/>
        <family val="1"/>
      </rPr>
      <t xml:space="preserve">[Quietly interrupting] Someone might just be craving ice cream or something, whereas someone might be going through emotional (.) </t>
    </r>
    <r>
      <rPr>
        <b/>
        <sz val="11"/>
        <color theme="1"/>
        <rFont val="Cambria"/>
        <family val="1"/>
      </rPr>
      <t>Gemma:</t>
    </r>
    <r>
      <rPr>
        <sz val="11"/>
        <color theme="1"/>
        <rFont val="Cambria"/>
        <family val="1"/>
      </rPr>
      <t xml:space="preserve"> </t>
    </r>
    <r>
      <rPr>
        <i/>
        <sz val="11"/>
        <color theme="1"/>
        <rFont val="Cambria"/>
        <family val="1"/>
      </rPr>
      <t>But I think everyone (.) I think. I don't know. I would assume that most people do?</t>
    </r>
  </si>
  <si>
    <r>
      <t xml:space="preserve">(P13) </t>
    </r>
    <r>
      <rPr>
        <i/>
        <sz val="11"/>
        <color theme="1"/>
        <rFont val="Cambria"/>
        <family val="1"/>
      </rPr>
      <t>You know, PMS is a collection of symptoms that vary from person to person with a period. You know, it could be anything from mild irritability (.) and weeping all the way to severe cramping, you know, exhaustion. It's just a wide variety of symptoms that kind of vary.</t>
    </r>
  </si>
  <si>
    <r>
      <t xml:space="preserve">(P20) </t>
    </r>
    <r>
      <rPr>
        <i/>
        <sz val="11"/>
        <color theme="1"/>
        <rFont val="Cambria"/>
        <family val="1"/>
      </rPr>
      <t>The PMDD… I don't know, but I think that one is more of the intense one.</t>
    </r>
  </si>
  <si>
    <r>
      <t xml:space="preserve">Barbara </t>
    </r>
    <r>
      <rPr>
        <sz val="11"/>
        <color theme="1"/>
        <rFont val="Cambria"/>
        <family val="1"/>
      </rPr>
      <t>(Clinical psychologist)</t>
    </r>
  </si>
  <si>
    <r>
      <t>(E12)</t>
    </r>
    <r>
      <rPr>
        <i/>
        <sz val="12"/>
        <color theme="1"/>
        <rFont val="Cambria"/>
        <family val="1"/>
      </rPr>
      <t xml:space="preserve"> NO.  This is dysmenorrhea.  The treatment is specific to the disorder.  </t>
    </r>
  </si>
  <si>
    <r>
      <t xml:space="preserve">Andrew </t>
    </r>
    <r>
      <rPr>
        <sz val="11"/>
        <color theme="1"/>
        <rFont val="Cambria"/>
        <family val="1"/>
      </rPr>
      <t>(Clinical other)</t>
    </r>
  </si>
  <si>
    <r>
      <t>(E12)</t>
    </r>
    <r>
      <rPr>
        <i/>
        <sz val="12"/>
        <color theme="1"/>
        <rFont val="Cambria"/>
        <family val="1"/>
      </rPr>
      <t xml:space="preserve"> I don't. I don't. And I think there are few that would do that. Even those that have a very broad definition of PMS, they would usually not include dysmenorrhea.</t>
    </r>
  </si>
  <si>
    <r>
      <t xml:space="preserve">Sarah </t>
    </r>
    <r>
      <rPr>
        <sz val="11"/>
        <color theme="1"/>
        <rFont val="Cambria"/>
        <family val="1"/>
      </rPr>
      <t>(Psychiatrist)</t>
    </r>
  </si>
  <si>
    <r>
      <t>(E12)</t>
    </r>
    <r>
      <rPr>
        <i/>
        <sz val="12"/>
        <color theme="1"/>
        <rFont val="Cambria"/>
        <family val="1"/>
      </rPr>
      <t xml:space="preserve"> [Inhale] No. Um, dysmenorrhea (.) I would see as a different condition, different aetiology.</t>
    </r>
  </si>
  <si>
    <r>
      <t xml:space="preserve">Thomas </t>
    </r>
    <r>
      <rPr>
        <sz val="11"/>
        <color theme="1"/>
        <rFont val="Cambria"/>
        <family val="1"/>
      </rPr>
      <t>(Clinical other)</t>
    </r>
  </si>
  <si>
    <r>
      <t>(E12)</t>
    </r>
    <r>
      <rPr>
        <i/>
        <sz val="12"/>
        <color theme="1"/>
        <rFont val="Cambria"/>
        <family val="1"/>
      </rPr>
      <t xml:space="preserve"> Not really, not really [cough] it's (.) it's very (.) well, it's (.) it's not uncommon that they are combined. So they both have PMS and let's say it's dysmenorrhea. But there are many with dysmenorrhea that don't have PMDD. So it's (.) it's not the same condition.</t>
    </r>
  </si>
  <si>
    <r>
      <t xml:space="preserve">Susan </t>
    </r>
    <r>
      <rPr>
        <sz val="11"/>
        <color theme="1"/>
        <rFont val="Cambria"/>
        <family val="1"/>
      </rPr>
      <t>(Academic psychologist)</t>
    </r>
  </si>
  <si>
    <r>
      <t>(E12)</t>
    </r>
    <r>
      <rPr>
        <i/>
        <sz val="12"/>
        <color theme="1"/>
        <rFont val="Cambria"/>
        <family val="1"/>
      </rPr>
      <t xml:space="preserve">  [Inhale] well, period pain, no. It's dysmenorrhea</t>
    </r>
  </si>
  <si>
    <r>
      <t xml:space="preserve">Marta </t>
    </r>
    <r>
      <rPr>
        <sz val="11"/>
        <color theme="1"/>
        <rFont val="Cambria"/>
        <family val="1"/>
      </rPr>
      <t>(Gynaecologist)</t>
    </r>
  </si>
  <si>
    <r>
      <t>(E12)</t>
    </r>
    <r>
      <rPr>
        <i/>
        <sz val="12"/>
        <color theme="1"/>
        <rFont val="Cambria"/>
        <family val="1"/>
      </rPr>
      <t xml:space="preserve"> No, I wouldn't because I'm a gynaecologist. I would say that's dysmenorrhea or potentially endometriosis.</t>
    </r>
  </si>
  <si>
    <r>
      <t xml:space="preserve">John </t>
    </r>
    <r>
      <rPr>
        <sz val="11"/>
        <color theme="1"/>
        <rFont val="Cambria"/>
        <family val="1"/>
      </rPr>
      <t>(Psychiatrist)</t>
    </r>
  </si>
  <si>
    <r>
      <t>(E12)</t>
    </r>
    <r>
      <rPr>
        <i/>
        <sz val="12"/>
        <color theme="1"/>
        <rFont val="Cambria"/>
        <family val="1"/>
      </rPr>
      <t xml:space="preserve"> Erm (.) no. That would be dysmenor- (.) that would be yeah, dysmenorrhea. For which there are a different group of treatments.</t>
    </r>
  </si>
  <si>
    <r>
      <t xml:space="preserve">Laura </t>
    </r>
    <r>
      <rPr>
        <sz val="11"/>
        <color rgb="FF000000"/>
        <rFont val="Cambria"/>
        <family val="1"/>
      </rPr>
      <t>(GP)</t>
    </r>
  </si>
  <si>
    <r>
      <t>(E12)</t>
    </r>
    <r>
      <rPr>
        <i/>
        <sz val="12"/>
        <color theme="1"/>
        <rFont val="Cambria"/>
        <family val="1"/>
      </rPr>
      <t xml:space="preserve"> </t>
    </r>
    <r>
      <rPr>
        <i/>
        <sz val="12"/>
        <color rgb="FF000000"/>
        <rFont val="Cambria"/>
        <family val="1"/>
      </rPr>
      <t>No. [Definitively spoken]</t>
    </r>
  </si>
  <si>
    <r>
      <t xml:space="preserve">Chris </t>
    </r>
    <r>
      <rPr>
        <sz val="11"/>
        <color rgb="FF000000"/>
        <rFont val="Cambria"/>
        <family val="1"/>
      </rPr>
      <t>(Gynaecologist)</t>
    </r>
  </si>
  <si>
    <r>
      <t>(E12)</t>
    </r>
    <r>
      <rPr>
        <i/>
        <sz val="12"/>
        <color theme="1"/>
        <rFont val="Cambria"/>
        <family val="1"/>
      </rPr>
      <t xml:space="preserve"> </t>
    </r>
    <r>
      <rPr>
        <i/>
        <sz val="12"/>
        <color rgb="FF000000"/>
        <rFont val="Cambria"/>
        <family val="1"/>
      </rPr>
      <t>Technically, it can be if it's premenstrual. Except that it's not typical um (.) PMS. It's pre (.) premenstrual period pain i.e. before the period (.) more typically associated with endometriosis.</t>
    </r>
  </si>
  <si>
    <r>
      <t xml:space="preserve">Jo </t>
    </r>
    <r>
      <rPr>
        <sz val="11"/>
        <color theme="1"/>
        <rFont val="Cambria"/>
        <family val="1"/>
      </rPr>
      <t>(GP)</t>
    </r>
  </si>
  <si>
    <r>
      <t>(E12)</t>
    </r>
    <r>
      <rPr>
        <i/>
        <sz val="12"/>
        <color theme="1"/>
        <rFont val="Cambria"/>
        <family val="1"/>
      </rPr>
      <t xml:space="preserve"> Well, it is a premenstrual symptom, but I don't think it's part of this diagnosis [long pause]. It </t>
    </r>
    <r>
      <rPr>
        <i/>
        <u/>
        <sz val="12"/>
        <color theme="1"/>
        <rFont val="Cambria"/>
        <family val="1"/>
      </rPr>
      <t>can</t>
    </r>
    <r>
      <rPr>
        <i/>
        <sz val="12"/>
        <color theme="1"/>
        <rFont val="Cambria"/>
        <family val="1"/>
      </rPr>
      <t xml:space="preserve"> be a premenstrual symptom?</t>
    </r>
  </si>
  <si>
    <r>
      <t xml:space="preserve">Celia </t>
    </r>
    <r>
      <rPr>
        <sz val="12"/>
        <color theme="1"/>
        <rFont val="Cambria"/>
        <family val="1"/>
      </rPr>
      <t>(Gynaecologist)</t>
    </r>
  </si>
  <si>
    <t>(E10) […] Pelvic pain is one of the more common symptoms when you look at the epidemiologic studies. When you look at research studies, I think those with significant pelvic pain premenstrually tend to be put in a different bucket.</t>
  </si>
  <si>
    <t>(E10) […] [intake sigh] I mean, we did include period pain as well, but erm, I'm not sure that (.) no I probably wouldn't include that (.) that's a slightly different area, isn't it? Really?</t>
  </si>
  <si>
    <t xml:space="preserve">Quote(s): </t>
  </si>
  <si>
    <t>Debbie (Clinical psychologist)</t>
  </si>
  <si>
    <t>Susan (Academic psychologist)</t>
  </si>
  <si>
    <t>Laura (GP)</t>
  </si>
  <si>
    <t>Emma (severe mood change)</t>
  </si>
  <si>
    <t>Helen (severe mood change)</t>
  </si>
  <si>
    <t>Aisha (severe mood change)</t>
  </si>
  <si>
    <r>
      <t xml:space="preserve">(E9) </t>
    </r>
    <r>
      <rPr>
        <b/>
        <sz val="12"/>
        <color theme="1"/>
        <rFont val="Cambria"/>
        <family val="1"/>
      </rPr>
      <t>Barbara:</t>
    </r>
    <r>
      <rPr>
        <sz val="12"/>
        <color theme="1"/>
        <rFont val="Cambria"/>
        <family val="1"/>
      </rPr>
      <t xml:space="preserve"> </t>
    </r>
    <r>
      <rPr>
        <i/>
        <sz val="12"/>
        <color theme="1"/>
        <rFont val="Cambria"/>
        <family val="1"/>
      </rPr>
      <t>Mood symptoms are usually the main complaint (irritability, anxiety, tension, feeling out of control); behavioral [sic] symptoms (fatigue, poor concentration, poor sleep) and physical symptoms (</t>
    </r>
    <r>
      <rPr>
        <i/>
        <u/>
        <sz val="12"/>
        <color theme="1"/>
        <rFont val="Cambria"/>
        <family val="1"/>
      </rPr>
      <t>breast tenderness, abdominal bloating</t>
    </r>
    <r>
      <rPr>
        <i/>
        <sz val="12"/>
        <color theme="1"/>
        <rFont val="Cambria"/>
        <family val="1"/>
      </rPr>
      <t>) are frequent.</t>
    </r>
  </si>
  <si>
    <r>
      <t>(E9) Susan:</t>
    </r>
    <r>
      <rPr>
        <sz val="12"/>
        <color theme="1"/>
        <rFont val="Cambria"/>
        <family val="1"/>
      </rPr>
      <t xml:space="preserve"> </t>
    </r>
    <r>
      <rPr>
        <i/>
        <sz val="12"/>
        <color theme="1"/>
        <rFont val="Cambria"/>
        <family val="1"/>
      </rPr>
      <t xml:space="preserve">There's classic physical symptoms would be </t>
    </r>
    <r>
      <rPr>
        <i/>
        <u/>
        <sz val="12"/>
        <color theme="1"/>
        <rFont val="Cambria"/>
        <family val="1"/>
      </rPr>
      <t>breast tenderness, feelings of swelling, bloatedness.</t>
    </r>
  </si>
  <si>
    <r>
      <t xml:space="preserve">(E10) </t>
    </r>
    <r>
      <rPr>
        <b/>
        <sz val="12"/>
        <color theme="1"/>
        <rFont val="Cambria"/>
        <family val="1"/>
      </rPr>
      <t xml:space="preserve">Andrew: </t>
    </r>
    <r>
      <rPr>
        <sz val="12"/>
        <color theme="1"/>
        <rFont val="Cambria"/>
        <family val="1"/>
      </rPr>
      <t xml:space="preserve">Yeah, well, that that depends how it (.) what priorities you have (.) if you have (.) how common they are so that they are experienced. And maybe some of the somatic symptoms are just as common as the mood symptoms, </t>
    </r>
    <r>
      <rPr>
        <u/>
        <sz val="12"/>
        <color theme="1"/>
        <rFont val="Cambria"/>
        <family val="1"/>
      </rPr>
      <t>breast tenderness, bloating,</t>
    </r>
    <r>
      <rPr>
        <sz val="12"/>
        <color theme="1"/>
        <rFont val="Cambria"/>
        <family val="1"/>
      </rPr>
      <t xml:space="preserve"> for example.</t>
    </r>
  </si>
  <si>
    <r>
      <t xml:space="preserve">(E10) Sarah: </t>
    </r>
    <r>
      <rPr>
        <sz val="12"/>
        <color theme="1"/>
        <rFont val="Cambria"/>
        <family val="1"/>
      </rPr>
      <t xml:space="preserve">Yeah. Well, I mean, the most frequent reported symptoms seem to be those; irritability, depressed mood, feeling of like they were losing control of their behaviours, er (.) breast tenderness, </t>
    </r>
    <r>
      <rPr>
        <u/>
        <sz val="12"/>
        <color theme="1"/>
        <rFont val="Cambria"/>
        <family val="1"/>
      </rPr>
      <t>breast soreness (.) um (.) and bloating</t>
    </r>
    <r>
      <rPr>
        <sz val="12"/>
        <color theme="1"/>
        <rFont val="Cambria"/>
        <family val="1"/>
      </rPr>
      <t>, general bloating. I think they're the most common ones.</t>
    </r>
  </si>
  <si>
    <r>
      <t xml:space="preserve">(E10) Thomas: </t>
    </r>
    <r>
      <rPr>
        <sz val="12"/>
        <color theme="1"/>
        <rFont val="Cambria"/>
        <family val="1"/>
      </rPr>
      <t xml:space="preserve">Yes. Top five or top ten? Well, it's the main (.) Sorry (.) [cough] for me (.) for me, it's mainly the psychological or psychiatric symptoms which are the top ones which are the most common with irritability and then depression as the main ones. Um (.) loss of control is a very common and anxiety [pause] That's (.) that's the most ones. And then after that comes the physical symptoms of </t>
    </r>
    <r>
      <rPr>
        <u/>
        <sz val="12"/>
        <color theme="1"/>
        <rFont val="Cambria"/>
        <family val="1"/>
      </rPr>
      <t>breast tenderness and swell (.) swelling; bloatedness</t>
    </r>
    <r>
      <rPr>
        <sz val="12"/>
        <color theme="1"/>
        <rFont val="Cambria"/>
        <family val="1"/>
      </rPr>
      <t xml:space="preserve"> [pause].</t>
    </r>
  </si>
  <si>
    <r>
      <t xml:space="preserve">(E10) </t>
    </r>
    <r>
      <rPr>
        <b/>
        <sz val="12"/>
        <color theme="1"/>
        <rFont val="Cambria"/>
        <family val="1"/>
      </rPr>
      <t xml:space="preserve">Laura: </t>
    </r>
    <r>
      <rPr>
        <sz val="12"/>
        <color theme="1"/>
        <rFont val="Cambria"/>
        <family val="1"/>
      </rPr>
      <t xml:space="preserve">So [long pause] probably the top one is (.) er </t>
    </r>
    <r>
      <rPr>
        <u/>
        <sz val="12"/>
        <color theme="1"/>
        <rFont val="Cambria"/>
        <family val="1"/>
      </rPr>
      <t>bloating and breast tenderness</t>
    </r>
    <r>
      <rPr>
        <sz val="12"/>
        <color theme="1"/>
        <rFont val="Cambria"/>
        <family val="1"/>
      </rPr>
      <t>? And I would say irritability is the most commonly endorsed (.) um emotional symptom (.) and depression. Um, changes in appetite. People crave carbohydrates. Um [long pause] Fatigue. Those are probably the most common ones.</t>
    </r>
  </si>
  <si>
    <r>
      <t xml:space="preserve">(E10) </t>
    </r>
    <r>
      <rPr>
        <b/>
        <sz val="12"/>
        <color theme="1"/>
        <rFont val="Cambria"/>
        <family val="1"/>
      </rPr>
      <t>Zoe:</t>
    </r>
    <r>
      <rPr>
        <sz val="12"/>
        <color theme="1"/>
        <rFont val="Cambria"/>
        <family val="1"/>
      </rPr>
      <t xml:space="preserve"> Um (.) and there are some (.) um (.) there are some physiological changes that that are associated, so there are some feelings of </t>
    </r>
    <r>
      <rPr>
        <u/>
        <sz val="12"/>
        <color theme="1"/>
        <rFont val="Cambria"/>
        <family val="1"/>
      </rPr>
      <t>bloating, feelings of swelling, feelings of um breast tenderness and discomfort</t>
    </r>
    <r>
      <rPr>
        <sz val="12"/>
        <color theme="1"/>
        <rFont val="Cambria"/>
        <family val="1"/>
      </rPr>
      <t>. So it's just a general um discomfort um (.) within and around the body.</t>
    </r>
  </si>
  <si>
    <r>
      <t xml:space="preserve">(E10) Geraldine: </t>
    </r>
    <r>
      <rPr>
        <sz val="12"/>
        <color theme="1"/>
        <rFont val="Cambria"/>
        <family val="1"/>
      </rPr>
      <t xml:space="preserve">Yeah, so </t>
    </r>
    <r>
      <rPr>
        <u/>
        <sz val="12"/>
        <color theme="1"/>
        <rFont val="Cambria"/>
        <family val="1"/>
      </rPr>
      <t>water retention</t>
    </r>
    <r>
      <rPr>
        <sz val="12"/>
        <color theme="1"/>
        <rFont val="Cambria"/>
        <family val="1"/>
      </rPr>
      <t xml:space="preserve"> definitely is one, </t>
    </r>
    <r>
      <rPr>
        <u/>
        <sz val="12"/>
        <color theme="1"/>
        <rFont val="Cambria"/>
        <family val="1"/>
      </rPr>
      <t>breast sensitivity</t>
    </r>
    <r>
      <rPr>
        <sz val="12"/>
        <color theme="1"/>
        <rFont val="Cambria"/>
        <family val="1"/>
      </rPr>
      <t xml:space="preserve"> is related to that, irritability is another one. Acne. Sometimes women say </t>
    </r>
    <r>
      <rPr>
        <u/>
        <sz val="12"/>
        <color theme="1"/>
        <rFont val="Cambria"/>
        <family val="1"/>
      </rPr>
      <t>weight gain, but that's probably water retention</t>
    </r>
    <r>
      <rPr>
        <sz val="12"/>
        <color theme="1"/>
        <rFont val="Cambria"/>
        <family val="1"/>
      </rPr>
      <t>. People don't really gain five pounds every month and then lose it again in a couple of days. So sometimes you hear people say things like "I feel kind of blue or sad or anxious". I'm sure you know that the original name of it was premenstrual tension, and so tension or feeling or easily stressed was uh what was being reported by women to their gynaecologists, initially?</t>
    </r>
  </si>
  <si>
    <r>
      <t xml:space="preserve">(E10) Jo: </t>
    </r>
    <r>
      <rPr>
        <sz val="12"/>
        <color theme="1"/>
        <rFont val="Cambria"/>
        <family val="1"/>
      </rPr>
      <t xml:space="preserve">Um, suicidality (.) premenstrually (.) um, I think mood disorders (.) I think the psychological symptoms are the ones which tend to be most destructive. Anxiety. Depression. And then sort of physical symptoms, I think are less of an issue. </t>
    </r>
    <r>
      <rPr>
        <u/>
        <sz val="12"/>
        <color theme="1"/>
        <rFont val="Cambria"/>
        <family val="1"/>
      </rPr>
      <t>Breast tenderness, abdominal bloating</t>
    </r>
    <r>
      <rPr>
        <sz val="12"/>
        <color theme="1"/>
        <rFont val="Cambria"/>
        <family val="1"/>
      </rPr>
      <t>, that kind of thing.</t>
    </r>
  </si>
  <si>
    <r>
      <t xml:space="preserve">(E11) </t>
    </r>
    <r>
      <rPr>
        <b/>
        <sz val="12"/>
        <color theme="1"/>
        <rFont val="Cambria"/>
        <family val="1"/>
      </rPr>
      <t>Andrew:</t>
    </r>
    <r>
      <rPr>
        <sz val="12"/>
        <color theme="1"/>
        <rFont val="Cambria"/>
        <family val="1"/>
      </rPr>
      <t xml:space="preserve"> You must have one of the four cardinal mood symptoms. And that is quite reasonable because DSM is a, of course, at list of psychiatric conditions. So someone with only </t>
    </r>
    <r>
      <rPr>
        <u/>
        <sz val="12"/>
        <color theme="1"/>
        <rFont val="Cambria"/>
        <family val="1"/>
      </rPr>
      <t>breast tenderness or only bloating</t>
    </r>
    <r>
      <rPr>
        <sz val="12"/>
        <color theme="1"/>
        <rFont val="Cambria"/>
        <family val="1"/>
      </rPr>
      <t xml:space="preserve"> wouldn't fit into that context.</t>
    </r>
  </si>
  <si>
    <r>
      <t xml:space="preserve">(E22) </t>
    </r>
    <r>
      <rPr>
        <b/>
        <sz val="12"/>
        <color theme="1"/>
        <rFont val="Cambria"/>
        <family val="1"/>
      </rPr>
      <t xml:space="preserve">John: </t>
    </r>
    <r>
      <rPr>
        <sz val="12"/>
        <color theme="1"/>
        <rFont val="Cambria"/>
        <family val="1"/>
      </rPr>
      <t xml:space="preserve">Well, some people would say it's not a mental health disorder. Full stop. Wouldn't they? </t>
    </r>
    <r>
      <rPr>
        <b/>
        <sz val="12"/>
        <color theme="1"/>
        <rFont val="Cambria"/>
        <family val="1"/>
      </rPr>
      <t xml:space="preserve">Interviewer: </t>
    </r>
    <r>
      <rPr>
        <sz val="12"/>
        <color theme="1"/>
        <rFont val="Cambria"/>
        <family val="1"/>
      </rPr>
      <t xml:space="preserve">Yeah. </t>
    </r>
    <r>
      <rPr>
        <b/>
        <sz val="12"/>
        <color theme="1"/>
        <rFont val="Cambria"/>
        <family val="1"/>
      </rPr>
      <t xml:space="preserve">John: </t>
    </r>
    <r>
      <rPr>
        <sz val="12"/>
        <color theme="1"/>
        <rFont val="Cambria"/>
        <family val="1"/>
      </rPr>
      <t xml:space="preserve">Maybe you need to have some physical things in there to (.) um, reflect that? But I think that if you said (.) if you picked any of those things like (.) um [pause] sleeping more, or sleeping less. Er (.) you could say, well, isn't it inappropriate that sleeping more, that could mean, you know, half an hour more you're going to call (.) or half an hour or less and that, you know, you're going to suddenly pathologize that? Well, again, you're kind of becoming a bit concrete in how that's meant. So if people are complaining of breast tenderness and they're really complaining of </t>
    </r>
    <r>
      <rPr>
        <u/>
        <sz val="12"/>
        <color theme="1"/>
        <rFont val="Cambria"/>
        <family val="1"/>
      </rPr>
      <t>breast tenderness and bloating</t>
    </r>
    <r>
      <rPr>
        <sz val="12"/>
        <color theme="1"/>
        <rFont val="Cambria"/>
        <family val="1"/>
      </rPr>
      <t xml:space="preserve"> and those are problematic, those would be things that certainly I would consider to be relevant.</t>
    </r>
  </si>
  <si>
    <r>
      <t xml:space="preserve">(E22) </t>
    </r>
    <r>
      <rPr>
        <b/>
        <sz val="12"/>
        <color theme="1"/>
        <rFont val="Cambria"/>
        <family val="1"/>
      </rPr>
      <t xml:space="preserve">Chris: </t>
    </r>
    <r>
      <rPr>
        <sz val="12"/>
        <color theme="1"/>
        <rFont val="Cambria"/>
        <family val="1"/>
      </rPr>
      <t xml:space="preserve">Well, I think. Let's take the </t>
    </r>
    <r>
      <rPr>
        <u/>
        <sz val="12"/>
        <color theme="1"/>
        <rFont val="Cambria"/>
        <family val="1"/>
      </rPr>
      <t>breast one</t>
    </r>
    <r>
      <rPr>
        <sz val="12"/>
        <color theme="1"/>
        <rFont val="Cambria"/>
        <family val="1"/>
      </rPr>
      <t xml:space="preserve"> because that really feels more hormonal, doesn't it? That can be a very important symptom for some patients. It's a matter of degree. […] </t>
    </r>
    <r>
      <rPr>
        <b/>
        <sz val="12"/>
        <color theme="1"/>
        <rFont val="Cambria"/>
        <family val="1"/>
      </rPr>
      <t xml:space="preserve">Interviewer: </t>
    </r>
    <r>
      <rPr>
        <sz val="12"/>
        <color theme="1"/>
        <rFont val="Cambria"/>
        <family val="1"/>
      </rPr>
      <t xml:space="preserve">Yeah. See, for me, I can see why it would be in the PMS (.) anything goes in PMS. But in relation to PMDD, I feel it's a little bit (.) </t>
    </r>
    <r>
      <rPr>
        <b/>
        <sz val="12"/>
        <color theme="1"/>
        <rFont val="Cambria"/>
        <family val="1"/>
      </rPr>
      <t xml:space="preserve">Chris: </t>
    </r>
    <r>
      <rPr>
        <sz val="12"/>
        <color theme="1"/>
        <rFont val="Cambria"/>
        <family val="1"/>
      </rPr>
      <t>Oh I see what you mean! It doesn't need to be in the PMDD. Well that's a (.) that'll be pragmatism on the side of (.) the psychiatrists said "oh we'd better pay a bit of attention to the uh (.) gynaecologists here". And they bunged it in! That's my real view. (discussed in more detail in ch 7)</t>
    </r>
  </si>
  <si>
    <t>PMS/PMDD as caused by normal sex hormone changes</t>
  </si>
  <si>
    <t>PMS/PMDD as caused bysomething else</t>
  </si>
  <si>
    <t>Blame sex hormones</t>
  </si>
  <si>
    <t>Blame sex hormones with 'sensitivity' qualifier</t>
  </si>
  <si>
    <t xml:space="preserve">Other </t>
  </si>
  <si>
    <t>susan, zoe, geraldine</t>
  </si>
  <si>
    <t>Rationale</t>
  </si>
  <si>
    <t>sensitivity</t>
  </si>
  <si>
    <t>hormones</t>
  </si>
  <si>
    <t>other</t>
  </si>
  <si>
    <t xml:space="preserve">Female sex hormone 'sensitivity' </t>
  </si>
  <si>
    <t>Female sex hormone cause</t>
  </si>
  <si>
    <t>Female sex hormone(s)</t>
  </si>
  <si>
    <t>Female sex hormone correlation only</t>
  </si>
  <si>
    <t>Positive change recalled</t>
  </si>
  <si>
    <t>No positive change recalled</t>
  </si>
  <si>
    <t>Slight difference</t>
  </si>
  <si>
    <t>2 mild-moderate</t>
  </si>
  <si>
    <t>Patients (n=12)</t>
  </si>
  <si>
    <t>Experts n=12)</t>
  </si>
  <si>
    <t>Some crossover between PMS and normal changes e.g. John</t>
  </si>
  <si>
    <t>Need to check where the 20% PMS estimate comes from- Retrospective studies?</t>
  </si>
  <si>
    <t>n= 12</t>
  </si>
  <si>
    <t>n=7</t>
  </si>
  <si>
    <t>Experts  n=12</t>
  </si>
  <si>
    <t>Patients n=7</t>
  </si>
  <si>
    <t>celia, marta, laura, Chris</t>
  </si>
  <si>
    <t>nothing</t>
  </si>
  <si>
    <t xml:space="preserve"> Anti-anxiety</t>
  </si>
  <si>
    <t>mix</t>
  </si>
  <si>
    <t>Mild- moderate</t>
  </si>
  <si>
    <t>Pain, mood</t>
  </si>
  <si>
    <t>Mood type</t>
  </si>
  <si>
    <t>53% indicated physiological 'difference' or 'sensitivity'</t>
  </si>
  <si>
    <t>Patients (n=7)</t>
  </si>
  <si>
    <t>Three patients mention feeling fat, ugly, puffy-faced</t>
  </si>
  <si>
    <t>64% mention weight gain/ heaviness</t>
  </si>
  <si>
    <t>Weight gain mentioned</t>
  </si>
  <si>
    <t>Yet, 40% imply it is difficult to differentiate PMDD/ from PME</t>
  </si>
  <si>
    <r>
      <t>(P13)</t>
    </r>
    <r>
      <rPr>
        <i/>
        <sz val="11"/>
        <color theme="1"/>
        <rFont val="Cambria"/>
        <family val="1"/>
      </rPr>
      <t xml:space="preserve"> But like looking at the normal curve and distribution, a lot of PMS quote unquote 'symptoms' are just things [laugh] that happen to us during that time, which are like beautiful and magical and also a huge struggle.</t>
    </r>
  </si>
  <si>
    <t>8. No biological test</t>
  </si>
  <si>
    <t>Black or Bangladeshi British, or Mixed Race US (n=7)</t>
  </si>
  <si>
    <t>White British (n=4)</t>
  </si>
  <si>
    <t>Not in the purview of medicine</t>
  </si>
  <si>
    <t>Experts (n=14)</t>
  </si>
  <si>
    <t>Mixed race or Punjabi US/ Canada (n=2)</t>
  </si>
  <si>
    <t xml:space="preserve"> Bangladeshi British (n=3)</t>
  </si>
  <si>
    <t>Black British (n=3)</t>
  </si>
  <si>
    <t>White British (n=3)</t>
  </si>
  <si>
    <t>peers</t>
  </si>
  <si>
    <t>Peers</t>
  </si>
  <si>
    <t>Parent</t>
  </si>
  <si>
    <t>Internet/ magazine</t>
  </si>
  <si>
    <r>
      <t xml:space="preserve">Dani (Jewish): </t>
    </r>
    <r>
      <rPr>
        <sz val="11"/>
        <color theme="1"/>
        <rFont val="Cambria"/>
        <family val="1"/>
      </rPr>
      <t xml:space="preserve">(P8) </t>
    </r>
    <r>
      <rPr>
        <i/>
        <sz val="11"/>
        <color theme="1"/>
        <rFont val="Cambria"/>
        <family val="1"/>
      </rPr>
      <t>[…] [Orthodox Jewish] men shouldn't touch women, because if they're by any chance on their period, then they're impure. Which is like I mean, obviously, it's not something I believe intellectually, but I think that kind of thing must stick with you when you've basically grown up with that. Not in my family at all, but in your sort of community.</t>
    </r>
  </si>
  <si>
    <r>
      <t xml:space="preserve">Ria (Sikh and also a traditional healer): </t>
    </r>
    <r>
      <rPr>
        <sz val="11"/>
        <color theme="1"/>
        <rFont val="Cambria"/>
        <family val="1"/>
      </rPr>
      <t xml:space="preserve">(P7) </t>
    </r>
    <r>
      <rPr>
        <i/>
        <sz val="11"/>
        <color theme="1"/>
        <rFont val="Cambria"/>
        <family val="1"/>
      </rPr>
      <t>[…] it's a detox process. So the period is a form of our body detoxing. So in the other seasons, you know, we're exposed to all these toxins, toxic people, toxic chemicals, toxic, et cetera, et cetera, in the modern world. […] And then the period comes and it's a way of detoxing, everything we've been exposed to.</t>
    </r>
  </si>
  <si>
    <r>
      <t xml:space="preserve">Mala (Muslim) </t>
    </r>
    <r>
      <rPr>
        <i/>
        <sz val="11"/>
        <color theme="1"/>
        <rFont val="Cambria"/>
        <family val="1"/>
      </rPr>
      <t>[…] it's trying to cleanse our body. So it's the [long pause] so the cycle, the wall that we have in our womb is trying to (.) it's just releasing it, taking out the blood, the bad toxins and bad blood out of your body, so you can re-start your cycle.</t>
    </r>
  </si>
  <si>
    <r>
      <t xml:space="preserve">Gemma (Christian): </t>
    </r>
    <r>
      <rPr>
        <sz val="11"/>
        <color theme="1"/>
        <rFont val="Cambria"/>
        <family val="1"/>
      </rPr>
      <t>(P8)</t>
    </r>
    <r>
      <rPr>
        <b/>
        <sz val="11"/>
        <color theme="1"/>
        <rFont val="Cambria"/>
        <family val="1"/>
      </rPr>
      <t xml:space="preserve"> </t>
    </r>
    <r>
      <rPr>
        <i/>
        <sz val="11"/>
        <color theme="1"/>
        <rFont val="Cambria"/>
        <family val="1"/>
      </rPr>
      <t>For me, Spiritual. Yeah. Which is really weird. Just because I really do associate it with the cleansing because I think it's (.) I found my period very liberating.</t>
    </r>
  </si>
  <si>
    <t xml:space="preserve">Aisha (Muslim): </t>
  </si>
  <si>
    <t>E11_Ria</t>
  </si>
  <si>
    <t>P03_Dani</t>
  </si>
  <si>
    <t>P10_Mala</t>
  </si>
  <si>
    <t>P09_Aisha</t>
  </si>
  <si>
    <t>P08_Kathleen</t>
  </si>
  <si>
    <r>
      <t xml:space="preserve">Kathleen (Christian): </t>
    </r>
    <r>
      <rPr>
        <sz val="11"/>
        <color theme="1"/>
        <rFont val="Cambria"/>
        <family val="1"/>
      </rPr>
      <t>(P7) I think periods occur as part of a natural cycle (.) to um (.) yeah (.) a natural way to allow our eggs to leave the body. Um (.) because if they stayed in there they would (.) probably cause harm [laugh]?</t>
    </r>
  </si>
  <si>
    <t>NSAID (anti-inflammatory) medications</t>
  </si>
  <si>
    <t>5. Lack of/ difficult to research</t>
  </si>
  <si>
    <t>6. Mental health stigma</t>
  </si>
  <si>
    <t>7. Variation in experiences</t>
  </si>
  <si>
    <t>9. Difficult to 'cure'/ treat</t>
  </si>
  <si>
    <t>10. Frequent misdiagnosis</t>
  </si>
  <si>
    <t>Range (mild- severe)</t>
  </si>
  <si>
    <t>Clinical experts (n=11)</t>
  </si>
  <si>
    <t>Academic experts (n=3)</t>
  </si>
  <si>
    <t>Clinical experts (n=12)</t>
  </si>
  <si>
    <t>Clinical experts (n=10)</t>
  </si>
  <si>
    <t>Social Psychologists</t>
  </si>
  <si>
    <t>20s-30s</t>
  </si>
  <si>
    <t>Social Psychologists (n=3)</t>
  </si>
  <si>
    <t>Clinical/ academic training</t>
  </si>
  <si>
    <t>Clinicians (n=11)</t>
  </si>
  <si>
    <t>Social Psychologists (n= 3)</t>
  </si>
  <si>
    <t>Clinicians (n=13)</t>
  </si>
  <si>
    <t>Social psychologists (n=3)</t>
  </si>
  <si>
    <t>Clinicians (n=12)</t>
  </si>
  <si>
    <t>Alice (severe pain, vomiting, passing out)</t>
  </si>
  <si>
    <t>Beth (also a GP- premenstrual exacerbation of anxiety and skin disorder)</t>
  </si>
  <si>
    <t>Gemma (and Faith- severe pain, vomiting, passing out)</t>
  </si>
  <si>
    <t>Kathleen (mild mood change)</t>
  </si>
  <si>
    <t>Mala (mild- moderate mood change/ food cravings)</t>
  </si>
  <si>
    <t>Noor (mild-moderate mood change/ food cravings)</t>
  </si>
  <si>
    <t>App. 5.2.3- Data illustrating the way in which the experts and the patients position the normalising of debilitating premenstrual symptoms as problematic</t>
  </si>
  <si>
    <t>Expert (35%):</t>
  </si>
  <si>
    <t>(E8) They [patients] don't feel that they can explain things or they feel that this is a 'normal' thing, so they shouldn't be complaining about it […] So it's just very, very appreciative that people were actually taking it seriously. So I think that in a nutshell, that's one thing I think a lot of people don't take it seriously.</t>
  </si>
  <si>
    <t>(E22) I would challenge the idea that it's normal for somebody to have moderate premenstrual symptoms, even if they are things that are common, like I think it's normal for somebody to have mild cramps. But I don't think it's normal for somebody to have moderate to severe cramps every month. I don't think that's normal.</t>
  </si>
  <si>
    <t>(E18) If they say "I've got PMS" and then they're given a standardized symptom checklist and they don't have, you know, X number of criteria on the checklist that they're expected to have and then we dismiss all of those women and say, "oh, you don't have PMS, you're not coming into the study" and if that's happening clinically. For women who feel that they have PMS severe enough to need help, then I think that's appalling.</t>
  </si>
  <si>
    <t>(E18) I think it's unfair to [pause] restrict treatment to people who (.) fulfil a group of criteria that one bunch of people have decided is correct and not to another group of people who are suffering. So within reason, I would say that if somebody is suffering and wants treatment that it's appropriate for people who can deliver that to deliver it and not get too caught up with definitions and classifications.</t>
  </si>
  <si>
    <t>(E17) I think having treatments for it and having it in DSM 5 has actually normalized it. I think there was a history in medicine, to (.) to denigrate people who complained of PMS and say they were just character disordered, or crazy, or whatever.</t>
  </si>
  <si>
    <t>(E19) Um. I think that (.) is going to make it difficult for the women who are severely affected. I think they become lost then in the bigger group of what really are nor (.) normal women with a spectrum of how they feel on a day to day basis.</t>
  </si>
  <si>
    <t>Patient (83%):</t>
  </si>
  <si>
    <t>(P17) […] I mean, when I say that I've I think I’ve learned to cope with it, but I don't think you should have to cope with the traumatic ones. I don't think you should ignore that (.) I think there should be something that can be done.</t>
  </si>
  <si>
    <t>(P17) I've found a way that's good enough for me to self-manage it and I dunno what they're going to add to that. That might be a bit pessimistic? And I wouldn't (.) I don't (.) I wouldn't want that to put other people off, you know, seeing their doctors about PMS symptoms. But for me, I don't think it (.) would help?</t>
  </si>
  <si>
    <t>(P29) […] yes, with the majority of people. It is (.) it is a normal thing and it doesn't have much of an impact and it goes unnoticed. But for others, it (.) it really does have an impact and it (.) [audible tapping of fingers on table] it is disabling in some cases and (.) we don't (.) we don't often consider it through that lens.</t>
  </si>
  <si>
    <t>(P15) […] And I think it's nice now because we understand it so that when we have younger cousins and stuff and they come to us, we're like "Oh, my gosh, poor baby" Like we understand. Um because we (.) we don't have this whole (.) even though we were treated that way, we don't have the approach of (.) "get on with it!" [F &amp; G speech overlapping]</t>
  </si>
  <si>
    <t>(P17) Just, you know, some [doctors] did and some (.) most didn't [take premenstrual symptoms seriously]. Most. I mean, I was told 'this is all in your head you've got (.)' I was told I had cystic ovaries (.) like just I mean, I was never given like a consistent, straight thing outside of "Go home, take a midol. Go shopping. You'll feel better", you know, until (.) I met a gynaecologist who actually diagnosed me with PMDD. […] But even after that diagnosis, even after finally being believed, I still had doctors being like, ‘oh’, like throughout the diagnosis, " Oh no no, you know, you're (.) you're bipolar" or, you know, like just I got painted with every brush by varied professionals. It just stinks [shakes head]. And I know that's true for so many. Like my experience is very similar to a lot.</t>
  </si>
  <si>
    <t>(P30) Yeah, I think if someone's experiencing very extreme symptoms (.) as a result of their period (.) then there's definitely some (.) you know, it's a condition. I don't know what the term would be? Um and then maybe it wouldn't be called an illness but I'd want it to be recognized properly. Um, I wouldn't want to say it's not an illness just because I don't suffer it in the same way [laugh].</t>
  </si>
  <si>
    <t>(P18) […] Sometimes I feel like I'm teaching them [doctors] and then they call me an 'expert patient' or whatever they call it. I think it's just seen too much as a norm.</t>
  </si>
  <si>
    <t>(P17) […] I think they [doctors] dismiss it as just something got to do with hormones? It is got to do with (.) or partly because of it (.) but then what can we (.) what else can we do? Because some people (.) some people go through really, really bad stages of PMS where they can't (.) they can't control themselves at all. So what can they do about it? And there's not really an explanation or help for it?</t>
  </si>
  <si>
    <t>(P18) Um, I actually don't know because I've never been to them, but through my sister, like I feel like when they (.) when (.) you have to mention it for them to say it (.) so it wouldn't come up. Generally, like if you go to the surgery and say, "Ah, I'm being moody dah dah dah" they wouldn't think PMS straight away, they'd think ‘oh probably she's got a depression de de de de dah’. All of those options will come first before the PMS.</t>
  </si>
  <si>
    <t>Hormonal medications/ devices</t>
  </si>
  <si>
    <t>SSRI medications (anti-inflammatory)</t>
  </si>
  <si>
    <t>Diet and exercise (anti-inflammatory)</t>
  </si>
  <si>
    <t>Psychotherapy (anti-inflammatory)</t>
  </si>
  <si>
    <t>Other medications</t>
  </si>
  <si>
    <t>Critical psychologists (n=3)</t>
  </si>
  <si>
    <t>4. (Inter) Disciplinary differences</t>
  </si>
  <si>
    <t>E2</t>
  </si>
  <si>
    <r>
      <t>Thomas:</t>
    </r>
    <r>
      <rPr>
        <sz val="11"/>
        <rFont val="Cambria"/>
        <family val="1"/>
      </rPr>
      <t xml:space="preserve"> Well (.) it's a (.) it's a number of symptoms which change with the different phases of the menstrual cycle. Usually they are (.) er at maximum during the five premenstrual days, the days just before the onset of the menstrual bleeding and they disappear when the menstruation proper has started. Then it's usually gone within three to four days and er (.) in a pure situation, the symptoms should be (.) away and not present during the rest of the menstrual cycle until the ovulatory period where there can be some symptoms and then they increase after the ovulation during the fifteen days from the ovulation to the onset of the bleeding, that's my way of describing it… Then there are, of course, menstrual exacerbation or premenstrual exacerbation, which means that there are other conditions which are also being (.) being changed in relation to the hormonal variations during the menstrual cycle. So (.) So that (.) or the different phases of the menstrual cycle. But they (.) they are not what we call the pure PMDD or PMS, pure PMS. In the olden days we called it pure PMS and later on the (.) the severity has been discussed as well. And this PMDD, diagnosis came up and it was mainly(.) Let's say the psychiatrists that actually took up the term, it was the American psychiatrists.</t>
    </r>
  </si>
  <si>
    <r>
      <t>Chris</t>
    </r>
    <r>
      <rPr>
        <sz val="11"/>
        <rFont val="Cambria"/>
        <family val="1"/>
      </rPr>
      <t>: Okay. It's a mood disorder which occurs only premenstrually. And the key thing is that the symptoms resolve after the period. And to be pure PMS, they have to be completely absent. The underlying cause of this is uncertain… And the symptoms can be a wide range and they can be so bad as to promote suicidal ideation or attempt.</t>
    </r>
  </si>
  <si>
    <r>
      <t>Thomas:</t>
    </r>
    <r>
      <rPr>
        <sz val="11"/>
        <color rgb="FF333333"/>
        <rFont val="Cambria"/>
        <family val="1"/>
      </rPr>
      <t xml:space="preserve"> Well, at least the mental symptoms are quite well defined as (.) as being caused and now I'm talking about the (.) let's say the pure version, which is different from the one that is an aggravation or an exacerbation of other types of disorder. And in this situation, my (.) my understanding of (.) that's that is a result of our research is that there is a compound that comes from the corpus luteum of the ovary, which is (.) it's active in the brain. It's a very important one with, er (.) it's more potent than benzodiazepines and more potent than barbiturates (.) and it can be used as anaesthetic. So that is (.) actually disorders, where people who are falling into coma due to this and we are investigating a condition called hepatic encephalopathy which is a coma, coma-like disorder or a coma (.) it induces a coma, in fact. And now we know that in (.) in certain individuals are actually reacting negatively on this compound, which in some having its effects similar to benzodiazepines. And also similar to alcohol, so they are they are working on the same receptor, which is the GABA-A receptor. And uh (.) we know that in certain situations and especially in certain individuals, they react paradoxically. And this can also be seen in (.) in anaesthesia, where you give small doses. If you give a small dose (.) benzodiazepine, to (.) to (.) for instance, children, which is a common situation, some of them actually go berserk. Totally become wild and (.) and that is the same type of reaction… It's called Allopregnanolone… Er, about 10 percent, of the cycles and it becomes more (.) if you are older (.) woman in the (.) in the premenopausal period; it could be even up to half the number of cycles are anovulatory. And we have followed women with PMDD with daily ratings. And in these cases, we had eight patients who had one cycle which was ovulatory and one cycle which was anovulatory and in the ovulatory cycle. They had these typical patterns. Of (.) of the negative mood changes during the premenstrual period while in the anovulatory cycles, these symptoms were flat. Nothing happened and the same occurs. If you induce anovulatory, anovulation with er, for instance, with a compound called GNRH Agonist. So that's (.) Several studies have been made by several groups, including our group, where we have given GNRH agonist in a placebo controlled study to patients with PMDD or (.) or PMS, severe PMS. And um they (.) the symptoms disappeared in cycles, and that is a clear cut indication that something coming is coming from the corpus luteum or the ovary, which are provoking these kinds of symptoms. And (.) er to see whether actually that was progesterone or a progesterone metabolite, which was the (.) the provoking factor. We asked post-menopausal women (.) who wanted the HRT to take Oestrogen plus a progesterone pessary or a progesterone oral, micronised progesterone. To see actually what happened with the symptoms and at the same time they did (.) they did daily ratings and we could then induce a similar pattern as we see in (.) in (.) in the PMDD or PMS with menstrual cycle-linked mood changes [pause] and that's (.) is the (.) that is the classical way that endocrine disorders has been being sort of diagnosed or (.) or the parthenogenesis of these disorders has been evolved or discovered. It was the way, for instance, diabetes was (.) was discovered and thyroids, thyroid disorders was discovered and so on. So we are quite confident to say that this is a condition. The cyclicity is a condition which is caused by something which is coming from the corpus luteum and (.) we are quite convinced now that this something is this GABA-A receptor active compound, which is very potent.</t>
    </r>
  </si>
  <si>
    <r>
      <t>Chris:</t>
    </r>
    <r>
      <rPr>
        <sz val="11"/>
        <color rgb="FF333333"/>
        <rFont val="Cambria"/>
        <family val="1"/>
      </rPr>
      <t xml:space="preserve"> Stereotype? No, I don't think so. The research would say that patients with an underlying anxiety are more likely to have PMS. Then you're into that complicated business of the ISPMD classification because there's the purest of the pure PMS, a core PMS, 'PMD'. And then there's the ones with an underlying psychological problem where it gets worse. Premenstrual exacerbation. And then you got another group of patients who have an underlying psychological problem and the PMS/ PMDD entirely separately where there's this co-morbidity. So (.) um (.) So I think this is (.) the PM- (.) type of person who has the absolute pure thing, which means severe symptoms complete really by the end of menstruation, I think um (.) I think they are (.) don't fit a stereotype. </t>
    </r>
    <r>
      <rPr>
        <b/>
        <sz val="11"/>
        <color rgb="FF333333"/>
        <rFont val="Cambria"/>
        <family val="1"/>
      </rPr>
      <t>Interviewer:</t>
    </r>
    <r>
      <rPr>
        <sz val="11"/>
        <color rgb="FF333333"/>
        <rFont val="Cambria"/>
        <family val="1"/>
      </rPr>
      <t xml:space="preserve"> So actually that question was more about any kind of media stereotype or something in popular culture? </t>
    </r>
    <r>
      <rPr>
        <b/>
        <sz val="11"/>
        <color rgb="FF333333"/>
        <rFont val="Cambria"/>
        <family val="1"/>
      </rPr>
      <t>Chris:</t>
    </r>
    <r>
      <rPr>
        <sz val="11"/>
        <color rgb="FF333333"/>
        <rFont val="Cambria"/>
        <family val="1"/>
      </rPr>
      <t xml:space="preserve"> Oh, okay. No. Sorry do you mean er (.) Young Middle-Class White women, for instance? Because you don't get many (.) you don't get many um Asian. You don't get many non-middle class (.). No, you don't (.) yeah, well, a lot of my practice was (.) um (.) private practice towards the end. So that's predominantly white middle class women. Let's think in my NHS practice, hmmmm yeah, it tends to be. But I don't think that means necessarily which patients get it. It's which come to the clinic. Yeah?</t>
    </r>
  </si>
  <si>
    <t>E8</t>
  </si>
  <si>
    <r>
      <t>Chris:</t>
    </r>
    <r>
      <rPr>
        <sz val="11"/>
        <color rgb="FF333333"/>
        <rFont val="Cambria"/>
        <family val="1"/>
      </rPr>
      <t xml:space="preserve"> Er, that's in the (.) that'll be in the consen- (.) So um (.) my understanding is what came out in the Delphi consensus, which is PMS is the widest definition of the widest amount of severity for (.) for which if you don't consider PMDD, there will be a very severe group which are identical with PMDD that's 3 to 8 percent. With five to 8 percent, let's say 5 to 8 percent. And the PMDD is the (.) there (.) there are three categories of symptoms/ of patients, ones with purely [pause] the psychological symptoms; ones with purely physical symptoms; and ones with both and PMDD can include the most severe end of the spectrum of psychological ones where they can have physical symptoms as well. But the (.) the (.) the (.) the (.) they (.) they're not really considered to be important. </t>
    </r>
    <r>
      <rPr>
        <b/>
        <sz val="11"/>
        <color rgb="FF333333"/>
        <rFont val="Cambria"/>
        <family val="1"/>
      </rPr>
      <t>Interviewer</t>
    </r>
    <r>
      <rPr>
        <sz val="11"/>
        <color rgb="FF333333"/>
        <rFont val="Cambria"/>
        <family val="1"/>
      </rPr>
      <t xml:space="preserve">: So to your mind, PMDD is almost a subset of PMS? </t>
    </r>
    <r>
      <rPr>
        <b/>
        <sz val="11"/>
        <color rgb="FF333333"/>
        <rFont val="Cambria"/>
        <family val="1"/>
      </rPr>
      <t>Chris:</t>
    </r>
    <r>
      <rPr>
        <sz val="11"/>
        <color rgb="FF333333"/>
        <rFont val="Cambria"/>
        <family val="1"/>
      </rPr>
      <t xml:space="preserve"> That's what (.) we that's what we said. It's the it's the (.) it's the severe subs (.) sub (.) subgroup, predominantly psychological.</t>
    </r>
  </si>
  <si>
    <r>
      <t>John:</t>
    </r>
    <r>
      <rPr>
        <sz val="11"/>
        <color rgb="FF333333"/>
        <rFont val="Cambria"/>
        <family val="1"/>
      </rPr>
      <t xml:space="preserve"> And I think there probably is a pure form of PMDD. But I also think there's probably a lot of people that have (.) something else that's bubbling away that's exacerbated premenstrually. And some people where it's not bubbling away, they've got another condition and it's exacerbated premenstrually.</t>
    </r>
  </si>
  <si>
    <r>
      <t xml:space="preserve">Thomas: </t>
    </r>
    <r>
      <rPr>
        <sz val="11"/>
        <color rgb="FF333333"/>
        <rFont val="Cambria"/>
        <family val="1"/>
      </rPr>
      <t>Well, as my experience is that the difference between PMS and the (.) and perhaps I may repeat myself. Now it's mainly due to the severity. And if (.) if it is the same condition and the same symptoms are the main ones, which (.) which is my experience with a lot of exceptions, of course. But like, let's say, the core (.) core symptoms are (.) are more or less the same. So (.) so my experience is that (.) that is (.) that is (.) I agree with the consensus in that way that (.) that the core symptoms are or more or less the same. But some people have it very seriously and others don't. They have it less severe. Oh and then in (.) in addition to this, there are a number of all symptoms which are related to other disorders or other (.) other factors or other organ systems like increased urine production, for instance, which is the reason for the (.) for the increased incontinence. And (.) and so on (.) they (.) it's something which (.) which of course, is (.) is related to the basic problem and not so much related to the menstrual cycle, per se. Not only caused by the menstrual cycle and (.) and by that I mean we do the categorisation of pure PMDD or (.) or core PMDD or what we now or would like to call it. Or core PMS and core and an (.) premenstrual aggravation, of whatever condition or premenstrual exacerbation or whatever the original symptom or (.) or condition and (.) I think those are the cate (.) cate (.) categories. Not whether actually PMDD and PMS is different. That's (.) that's my (.) my view of it.</t>
    </r>
  </si>
  <si>
    <t>E19</t>
  </si>
  <si>
    <r>
      <t xml:space="preserve">Chris: </t>
    </r>
    <r>
      <rPr>
        <sz val="11"/>
        <color rgb="FF333333"/>
        <rFont val="Cambria"/>
        <family val="1"/>
      </rPr>
      <t xml:space="preserve">The Daily record of Severity of Problem (.) which is the one that the RCOG suggests is used? It's cos it's (.) it's broadly used. It doesn't have much about physical symptoms in there at all. So when we devised our app, we put in lots of physical symptoms and we also had the ability right at the outset for the patient to go through the app symptoms. And if there wasn't anything there they had, they could electively put it in. So I think my app (as I would!) is better than the DRSP because the DRSP is almost all psychological symptoms and doesn't allow physical. I don't know that my app actually (.) would fit you directly? You'd have to add in symptoms (.) yeah. </t>
    </r>
    <r>
      <rPr>
        <b/>
        <sz val="11"/>
        <color rgb="FF333333"/>
        <rFont val="Cambria"/>
        <family val="1"/>
      </rPr>
      <t xml:space="preserve">Interviewer: </t>
    </r>
    <r>
      <rPr>
        <sz val="11"/>
        <color rgb="FF333333"/>
        <rFont val="Cambria"/>
        <family val="1"/>
      </rPr>
      <t xml:space="preserve">So (.) so I guess you're saying there is a bit of an issue then, that at the moment the PMS definition is ‘any symptoms’ but, then you're using a tool that is quite (.) a little bit restr (.) limited? </t>
    </r>
    <r>
      <rPr>
        <b/>
        <sz val="11"/>
        <color rgb="FF333333"/>
        <rFont val="Cambria"/>
        <family val="1"/>
      </rPr>
      <t xml:space="preserve">Chris: </t>
    </r>
    <r>
      <rPr>
        <sz val="11"/>
        <color rgb="FF333333"/>
        <rFont val="Cambria"/>
        <family val="1"/>
      </rPr>
      <t xml:space="preserve">Yeah. In fact, the DRSP I think has at the end of it somewhere right at the end just a little line of physical symptoms, which includes all of them, which may be enough? I don't think so though. And I think the essence is (.) my app calculates symptoms (.) it draws up all the symptoms if you want it to. But it also does a calculation based on what I'm about to say. At the outset. It says, which of the following three do you think most (.) has the most impact on your life? And that's the work, relationships and hobbies. And they choose that. And then all the calculations are done on that single figure. So I reckon although we do all these symptoms and DRSPs, I reckon you could get away with saying how bad is your PMS today? 1-10 and if it's bad, bad, bad and then gets better, better, better (.) that may be enough? [Cough] We do the calculation on that. And we haven't validated it yet to show that that does actually produce a diagnosis. So on the app, it says it does calculations. It says (.) um the app suggests your symptoms might fit. Not PMS, pure PMS, premenstrual exacerbation, etcetera. But this is subject to being reviewed by a health professional. Yeah? Then they go to the health professional. And they ought to understand the app or PMS [laughter]? </t>
    </r>
    <r>
      <rPr>
        <b/>
        <sz val="11"/>
        <color rgb="FF333333"/>
        <rFont val="Cambria"/>
        <family val="1"/>
      </rPr>
      <t xml:space="preserve">Interviewer: </t>
    </r>
    <r>
      <rPr>
        <sz val="11"/>
        <color rgb="FF333333"/>
        <rFont val="Cambria"/>
        <family val="1"/>
      </rPr>
      <t xml:space="preserve">So that's a little bit more aligned with the [ISPMD] definition, in fact (.) </t>
    </r>
    <r>
      <rPr>
        <b/>
        <sz val="11"/>
        <color rgb="FF333333"/>
        <rFont val="Cambria"/>
        <family val="1"/>
      </rPr>
      <t xml:space="preserve">Chris: </t>
    </r>
    <r>
      <rPr>
        <sz val="11"/>
        <color rgb="FF333333"/>
        <rFont val="Cambria"/>
        <family val="1"/>
      </rPr>
      <t xml:space="preserve">[00:35:57] [overlapping] Yeah. </t>
    </r>
    <r>
      <rPr>
        <b/>
        <sz val="11"/>
        <color rgb="FF333333"/>
        <rFont val="Cambria"/>
        <family val="1"/>
      </rPr>
      <t xml:space="preserve">Interviewer: </t>
    </r>
    <r>
      <rPr>
        <sz val="11"/>
        <color rgb="FF333333"/>
        <rFont val="Cambria"/>
        <family val="1"/>
      </rPr>
      <t xml:space="preserve">Because it's anything. Anything goes really (.)? </t>
    </r>
    <r>
      <rPr>
        <b/>
        <sz val="11"/>
        <color rgb="FF333333"/>
        <rFont val="Cambria"/>
        <family val="1"/>
      </rPr>
      <t>Chris:</t>
    </r>
    <r>
      <rPr>
        <sz val="11"/>
        <color rgb="FF333333"/>
        <rFont val="Cambria"/>
        <family val="1"/>
      </rPr>
      <t xml:space="preserve"> [overlapping]. Yeah. Yeah. Yeah. Yeah. </t>
    </r>
    <r>
      <rPr>
        <b/>
        <sz val="11"/>
        <color rgb="FF333333"/>
        <rFont val="Cambria"/>
        <family val="1"/>
      </rPr>
      <t xml:space="preserve">Interviewer: </t>
    </r>
    <r>
      <rPr>
        <sz val="11"/>
        <color rgb="FF333333"/>
        <rFont val="Cambria"/>
        <family val="1"/>
      </rPr>
      <t xml:space="preserve">It's the timing, not the symptoms? </t>
    </r>
    <r>
      <rPr>
        <b/>
        <sz val="11"/>
        <color rgb="FF333333"/>
        <rFont val="Cambria"/>
        <family val="1"/>
      </rPr>
      <t xml:space="preserve">Chris: </t>
    </r>
    <r>
      <rPr>
        <sz val="11"/>
        <color rgb="FF333333"/>
        <rFont val="Cambria"/>
        <family val="1"/>
      </rPr>
      <t>Yeah. You know, you can't (.) you can't develop an app that measures Mrs Bloggs on her anxiety, Mrs Jones on her mood swings. So we use the impact that (.) the degree of impairment and the patient right at the outset has chosen what they think is their symptom group, which is the most impairment. And so we calculate on the basis of premenstrual impairment and preem (.) post menstrual recovery.</t>
    </r>
  </si>
  <si>
    <t>E5</t>
  </si>
  <si>
    <t>Core</t>
  </si>
  <si>
    <t>Pure</t>
  </si>
  <si>
    <r>
      <t>Jo:</t>
    </r>
    <r>
      <rPr>
        <sz val="11"/>
        <color rgb="FF333333"/>
        <rFont val="Cambria"/>
        <family val="1"/>
      </rPr>
      <t xml:space="preserve"> I think that's (.) that's the problem, isn't it? So you could have a sort of natural solution, which would be menopause or a medical solution and that'll involve the available options; um, removing the ovaries and the uterus, cervix, the whole thing. It is going to work in women who've got clear cut or core PMS. But at the moment, drug (.) drug options are limited. You know, you see things like "70 percent of women will respond to an SSRI". It's worth trying. But the ones that finally filter through, I think, are the patients where SSRI's haven't worked or using contraception to inhibit ovulation. That's fraught with its own difficulties with how affected women will respond to the hormones that you're then giving them. So, yeah, so I think basically there is (.) there is a real lack of a good treatment.</t>
    </r>
  </si>
  <si>
    <t>E7</t>
  </si>
  <si>
    <r>
      <t xml:space="preserve">Anne: </t>
    </r>
    <r>
      <rPr>
        <sz val="11"/>
        <color rgb="FF333333"/>
        <rFont val="Cambria"/>
        <family val="1"/>
      </rPr>
      <t>[Pause] I think it was [pause] very good (.) because there have been so many different definitions that it's been (.) difficult when it comes to, say, in the research field, comparing studies because different criteria have been used. So the main aim of the Montreal consensus was to come to a consensus on a definition so that it could be applied consistently both in the clinical field and also research in the future. I mean, I know a few of the people who were on the group, and I know that it was very, very difficult because everybody was coming from different schools of thought about it. So it must have been very difficult to come to a consensus. I think the other thing that I like about the Montreal Consensus is that you've got the core premenstrual disorder and then the different variants as well, because it is very complex. But that (.) that I think they did [pause] group that very well to include premenstrual exacerbation, to include premenstrual disorder, even with an absence of menstruation, say somebody has got a hormone coil or they've had a hysterectomy. And so I thought it was very good in that respect as well. And (.) I think one of the problems around premenstrual disorders is you've got these two disciplines, you've got the psychiatrists who favour the psychiatric symptoms and you've got the gynaecologists who will tend to focus more in on the menstrual symptoms, physical symptoms. And so I thought it was good in that it brought together both disciplines.</t>
    </r>
  </si>
  <si>
    <t>E18</t>
  </si>
  <si>
    <t>E20</t>
  </si>
  <si>
    <r>
      <t>Andrew:</t>
    </r>
    <r>
      <rPr>
        <sz val="11"/>
        <color rgb="FF333333"/>
        <rFont val="Cambria"/>
        <family val="1"/>
      </rPr>
      <t xml:space="preserve"> Absolutely. Yeah, I think there are two (.) two ways of defining this. First. You have to get rid of all the variants that are not really PMS that are not exclusive for the luteal phase where you have aggravation or exacerbation, also where they are elicited by oral contraceptives and stuff like that. That is something else. And then you have a core PMS or PMD’s, and within that you have those two conditions as (.) as reflecting the thinking of the gynaecological camp and the psychiatric camp where the gynaecological camp are more for the PMS definition and the psychiatrist more for the PMDD that those are (.) both belong to the core category because both are restricted to the luteal phase.</t>
    </r>
  </si>
  <si>
    <t xml:space="preserve">But if you live in a context where we have a concept of PMS, which we do in the West then, you might call those changes, 'PMS'. But if you live in a context where there isn't a cultural label for those changes, then you may not even take note of them and you certainly wouldn't call them PMS. </t>
  </si>
  <si>
    <t>you know, I have had women who really come and they really feel that they've got PMDD or PMS (.) and if they track the symptoms over two (.) two months, there's just no correlation to the bleeding at all! And you just think that but that is actually quite (.) very useful because to actually see it (.) visually that that's not happening can actually be helpful for them. And also can guide your treatment about what would be the best management for them.</t>
  </si>
  <si>
    <r>
      <t>Andrew:</t>
    </r>
    <r>
      <rPr>
        <sz val="11"/>
        <color rgb="FF333333"/>
        <rFont val="Cambria"/>
        <family val="1"/>
      </rPr>
      <t xml:space="preserve"> Yeah, that's easy to understand. I try to explain (.) at first and that is the severity criterion that you don't have in the normal PMS definition. According to DSM. There should be a clear cut burden. It should have a social impact or a marked distress, et cetera. So that that is an important distinction. And I think that is important because I think you have an over-diagnosis if you don't have that that criteria</t>
    </r>
  </si>
  <si>
    <r>
      <t>Thomas:</t>
    </r>
    <r>
      <rPr>
        <sz val="11"/>
        <color rgb="FF333333"/>
        <rFont val="Cambria"/>
        <family val="1"/>
      </rPr>
      <t xml:space="preserve"> Well, it's (.) it's because er (.) it's (.) it's a sort of (.) it's [pause] it's a less severe condition. In many cases and in those cases, of course, one should (.) should. Consider it as being (.) a part of life (.) being part of normality. And if (.) if one then is saying that this is a disorder. Of course. I mean, then then you are in trouble because then it will actually cause some confusion. Among the population, confusion in relation to [pause] what is a cond (.) what is a disorder and what is not a disorder? So I would say that the main benefit you could do in this one is to actually define when (.) is actually this cyclical mood changes related to the menstrual cycle (.) to be con(.) is considered as a condition? And when are they actually (.) to be, when should they be considered as normal? </t>
    </r>
    <r>
      <rPr>
        <b/>
        <sz val="11"/>
        <color rgb="FF333333"/>
        <rFont val="Cambria"/>
        <family val="1"/>
      </rPr>
      <t>Interviewer:</t>
    </r>
    <r>
      <rPr>
        <sz val="11"/>
        <color rgb="FF333333"/>
        <rFont val="Cambria"/>
        <family val="1"/>
      </rPr>
      <t xml:space="preserve"> Yeah. Yeah. </t>
    </r>
    <r>
      <rPr>
        <b/>
        <sz val="11"/>
        <color rgb="FF333333"/>
        <rFont val="Cambria"/>
        <family val="1"/>
      </rPr>
      <t>Thomas:</t>
    </r>
    <r>
      <rPr>
        <sz val="11"/>
        <color rgb="FF333333"/>
        <rFont val="Cambria"/>
        <family val="1"/>
      </rPr>
      <t xml:space="preserve"> And that is not being clearly pointed out. </t>
    </r>
    <r>
      <rPr>
        <b/>
        <sz val="11"/>
        <color rgb="FF333333"/>
        <rFont val="Cambria"/>
        <family val="1"/>
      </rPr>
      <t>Interviewer:</t>
    </r>
    <r>
      <rPr>
        <sz val="11"/>
        <color rgb="FF333333"/>
        <rFont val="Cambria"/>
        <family val="1"/>
      </rPr>
      <t xml:space="preserve"> Yeah. </t>
    </r>
    <r>
      <rPr>
        <b/>
        <sz val="11"/>
        <color rgb="FF333333"/>
        <rFont val="Cambria"/>
        <family val="1"/>
      </rPr>
      <t>Thomas:</t>
    </r>
    <r>
      <rPr>
        <sz val="11"/>
        <color rgb="FF333333"/>
        <rFont val="Cambria"/>
        <family val="1"/>
      </rPr>
      <t xml:space="preserve"> In (.) in the clinic where we have the (.) the saying, at least we say it. And I think we are (.) I am quite (.) I can talk for the most of the doctors that are (.) are treating these patients that if there's this (.) if the symptoms are so bad that the patient actually seeks help for that. Then we consider it worth helping and treating (.) so (.) so that becomes some (.) some kind, of line or a border where you consider it to be something which is needing help. Whether one should call it a disorder or not, it's something else. PMDD a disorder so severe that that (.) that has to be considered as one. But that's three to five percent. And then (.) then the other ones, the PMS it's a question of (.) who should be treated and who should not be treated and then and who should be given advice about [pause] living and (.) and so on. As a doctor. </t>
    </r>
    <r>
      <rPr>
        <b/>
        <sz val="11"/>
        <color rgb="FF333333"/>
        <rFont val="Cambria"/>
        <family val="1"/>
      </rPr>
      <t>Interviewer:</t>
    </r>
    <r>
      <rPr>
        <sz val="11"/>
        <color rgb="FF333333"/>
        <rFont val="Cambria"/>
        <family val="1"/>
      </rPr>
      <t xml:space="preserve"> Yes. </t>
    </r>
    <r>
      <rPr>
        <b/>
        <sz val="11"/>
        <color rgb="FF333333"/>
        <rFont val="Cambria"/>
        <family val="1"/>
      </rPr>
      <t>Thomas:</t>
    </r>
    <r>
      <rPr>
        <sz val="11"/>
        <color rgb="FF333333"/>
        <rFont val="Cambria"/>
        <family val="1"/>
      </rPr>
      <t xml:space="preserve"> Or (.) or when one should we consider that. And if you (.) if I say and actually that's the reason why I wanted to talk to you. Because I actually think that is a quite important issue. And also (.) also to be considered where [tut slight frustration] and (.) and I think we should we should define it differently. I think that the word PMS is (.) is too established to be (.) to be taken away. So it's more to add on a prefix like severe PMS and severe PMS. Then perhaps it's (.) it's something that should be (.) given help for (.) and then, of course, one can define it depending on what kind of condition is the basis (.) if there is something else (.) one should have the (.) That's (.) that's my (.) my advice that I (.) I teach my (.) my students or the (.) the doctors in training that the first-line treatment in those conditions is actually to treat the underlying condition. Because if you can't treat the underlying condition. I mean if it's actually goes away, usually the menstrual cycle linked symptoms are all so minute. And they also all usually also goes away, or at least so small that perhaps they don't need treatment [pause] and my (.) my general view is that one should not treat anything that is not needing treatment. Of course [laughter] that sounds like it's obvious, but it's not obvious.</t>
    </r>
  </si>
  <si>
    <r>
      <t>Susan:</t>
    </r>
    <r>
      <rPr>
        <sz val="11"/>
        <color rgb="FF333333"/>
        <rFont val="Cambria"/>
        <family val="1"/>
      </rPr>
      <t xml:space="preserve"> Because it pathologises normal changes that happen for some women across the menstrual cycle because it positions it within a psychiatric discourse and implicitly in many accounts, positions it as a bodily disorder that needs to be treated through (.) by (.) by (.) my (.) by (.) sorry (.) by biomedical practitioners and often through pharmacological means and big pharma have played a huge role in pushing that. And you know, there's really good critical work and I've written about it and [colleague's name] has written about it um, the way that Big Pharma actually started to market SSRIs with PMDD and marketed them through pink packaging and basically telling women with premenstrual change, they needed to go on Prozac, on SSRIs. And so psychiatric diagnoses of premenstrual change I think is a very dangerous road to go down. At the same time, we need to acknowledge that some women do experience very severe distress at that time of the month. And having that diagnosis can help them to get (.) help through therapy or through psychiatry or through pharmacology if it can help them. So I think it's a real double edged sword for women. I think we do need to acknowledge the severe distress that many women do experience and I work with many of those women clinically, and I've interviewed many of them as part of research. And I'm not in any way dismissing their experiences.</t>
    </r>
  </si>
  <si>
    <r>
      <t>Jo:</t>
    </r>
    <r>
      <rPr>
        <sz val="11"/>
        <color rgb="FF333333"/>
        <rFont val="Cambria"/>
        <family val="1"/>
      </rPr>
      <t xml:space="preserve"> Um. I think that. Is going to make it difficult for the women who are severely affected. I think they become lost then in the bigger group of what really are nor (.) normal women with a spectrum of how they feel on a day to day basis.</t>
    </r>
  </si>
  <si>
    <r>
      <t xml:space="preserve">Marta: </t>
    </r>
    <r>
      <rPr>
        <sz val="11"/>
        <color rgb="FF333333"/>
        <rFont val="Cambria"/>
        <family val="1"/>
      </rPr>
      <t>Yeah, that seems that (.) that really seems unlikely. And I think that er I mean, in a sense, we (.) I mean, for a range of physical conditions, we just use arbitrary cut-offs like diabetes, hypertension. So why wouldn't the same case happen for (.) for PMDD or depression or anxiety?</t>
    </r>
  </si>
  <si>
    <t>E22</t>
  </si>
  <si>
    <r>
      <t xml:space="preserve">Sarah: </t>
    </r>
    <r>
      <rPr>
        <sz val="11"/>
        <color rgb="FF333333"/>
        <rFont val="Cambria"/>
        <family val="1"/>
      </rPr>
      <t>[Interrupting] But all the symptoms can occur. I mean, you've got (.) I mean normal people who aren't suffering a depression, a depressive disorder, can feel depressed at times. Right? So it's (.) it's every single thing can happen at times to normal people as part of normal life experiences. It's only when it is actually causing distress and interfering with the way in which you can conduct your life. So that is; with your relationships or your ability to work or study (.) whatever is important to you in your life that it becomes a disorder. So you might have some breast soreness. You know, I did have a little bit of breast soreness. I'd never think of that as being a disorder. I thought it was a helpful hint. Thank you very much. Right? But if it was so bad that I couldn't bear anyone to touch me, and I had to get special bras for it and I had to keep my husband away at that time of the month. You know, I couldn't have a cuddle or anything or I'd be screaming in pain. Then I reckon that's a disorder, right? So that's the way you really have to look at these symptoms. Not you know a little bit of water (.) But is it (.) is it significant? And I think that's (.) what DSM says all the way through, it's, you know, that these symptoms should be enough to be really causing interpersonal distress or affecting the person's functioning.</t>
    </r>
  </si>
  <si>
    <t>E25</t>
  </si>
  <si>
    <r>
      <t xml:space="preserve">Susan: </t>
    </r>
    <r>
      <rPr>
        <sz val="11"/>
        <color rgb="FF333333"/>
        <rFont val="Cambria"/>
        <family val="1"/>
      </rPr>
      <t xml:space="preserve">No. Because I think (.) well, what's implicit in your question is the notion of, you know, pathology and normal as if there's a dividing line (.) and pathology is something which is a construction. Um if you look across the history of psychiatry and if you're doing your PhD within medical sociology, there's great writers within that discipline. If you look across the history of psychiatry and what we pathologize, it changes across culture. It changes across history. And PMS is a construction of 20th and 21st century Western biomedical and arguably psychological thought and practice. So the idea of (.) your question implies some sort of realist (.) Um, conceptualisation of PMS and PMDD as if it is a thing and you can find this absolute criteria that if you tick these magic boxes, then you have got it and someone else hasn't got it. So I think you're chasing a kind of (.) I dunno what the proper metaphor is (.) a red herring, really? Maybe I can think of a better one when I come off the call (.) But it's (.) it's (.) it's (.) it's I don't think that's the thing to be chasing. I think it's (.) what I would say and I think your intention is really good about getting awareness of cyclical changes. So I think what you're trying to do in your question is what you need is, in a sense, your answer. I think what we need is greater awareness of women's cyclical changes if they're causing distress. And I think that's one of the posi (.) one of the onl (.) one of a few positive things about the DSM across the board in terms of diagnostic categories is, it's about symptomatology. But if that symptomatology is causing distress [only], so that's you know. So I do a lot of work in the area of sexuality as you probably know and you can have changes in terms of sexual functioning, but if it's not causing distress, it's not a pathology. If you've got no libido or if you're a man and you've got no erectile functioning, it's not causing (.) If it's not problematic, to you, then it's not a pathology. And so I think that's what we need to be doing about PMS, is having greater awareness that many women or some (.) some women (.) some women experience cyclical changes that cause distress. So it's important for GPs to be aware of those and how they impact on women. And as you said in a previous question, if that's interacting with other underlying conditions or chronic conditions to have awareness of that and not be looking for some magic formula, that's (.) so a GP can say, "ha ha!, you've actually got it!" 'cos it's about that individual woman and her symptomatology and the level of distress and then understanding why it's causing distress, what's actually going on. That's what I'd say as a psychologist, it's not simply giving a pill to get rid of it. </t>
    </r>
    <r>
      <rPr>
        <b/>
        <sz val="11"/>
        <color rgb="FF333333"/>
        <rFont val="Cambria"/>
        <family val="1"/>
      </rPr>
      <t xml:space="preserve">Interviewer: </t>
    </r>
    <r>
      <rPr>
        <sz val="11"/>
        <color rgb="FF333333"/>
        <rFont val="Cambria"/>
        <family val="1"/>
      </rPr>
      <t xml:space="preserve">Yeah, I (.) I think that (.) [interrupted]. </t>
    </r>
    <r>
      <rPr>
        <b/>
        <sz val="11"/>
        <color rgb="FF333333"/>
        <rFont val="Cambria"/>
        <family val="1"/>
      </rPr>
      <t xml:space="preserve">Susan: </t>
    </r>
    <r>
      <rPr>
        <sz val="11"/>
        <color rgb="FF333333"/>
        <rFont val="Cambria"/>
        <family val="1"/>
      </rPr>
      <t>I always say that if there was a magic pill that could get rid of it. I'd be all for it. But there isn't and SSRIs are not the answer.</t>
    </r>
  </si>
  <si>
    <r>
      <t>Geraldine:</t>
    </r>
    <r>
      <rPr>
        <sz val="11"/>
        <color rgb="FF333333"/>
        <rFont val="Cambria"/>
        <family val="1"/>
      </rPr>
      <t xml:space="preserve"> [Laugh] yeah, I was going to say, how are you doing with that? [Laughter] Well, I think that (.) I don't know, I wouldn't say it's impossible, but (.) it would have to be embedded in something that says that changes in physical and psychological and cognitive experiences are normal. And if a change is severe or impacts a person's daily life, then they should seek some kind of help. You know, it would have to have those elements in it, I think. So that it's not so broad as to say that everybody experiences it (.) but not so narrow that women can't make their own evaluation of what's normal for them.</t>
    </r>
  </si>
  <si>
    <t xml:space="preserve">if having that label helps them through getting insurance through legitimation of their distress, then I think it's not necessarily a bad thing. But from a feminist point of view, the idea of using PMDD as a label that you might apply to all premenstrual change, which then implicitly and indeed explicitly pathologises all women of reproductive age, who have any rep(.) premenstrual change, I think is incredibly problematic. </t>
  </si>
  <si>
    <r>
      <t xml:space="preserve">Zoe: </t>
    </r>
    <r>
      <rPr>
        <sz val="11"/>
        <color rgb="FF333333"/>
        <rFont val="Cambria"/>
        <family val="1"/>
      </rPr>
      <t>Well, I have I have thoughts on the whole. As I said, pathologising of (.) of menstrual distress as a (.) as a whole. Yes. I have lots of concerns as to how the diagnosis or how the labelling, of PMDD occurs and the classifying of women then as a result with a mental health issue or mental health concern. So I do have real concerns with that in terms of what that means socially and culturally and in terms of women's lived experiences and daily lived experiences. But there's also another side that I appreciate that (.) we don't set the rules on how health authorities and how medical authorities and insurance companies um (.) determine access to services. And sometimes, you know, you need to do what you need to do in order to access a service or need to access a treatment or a regime. And, you know, for many (.) many women with limited access and limited resources, this may be the only way in which they could actually receive support (.) and services so (.) so I get that there's a bind. I get that there's a reason why sometimes we need to be able to classify, I say 'classify' rather than (.) than 'diagnose'. I get that there's a reason for that. But I'm very uncomfortable with those two situations. I don't like that (.) in no way do I believe that this means that a woman has a mental health issue or a mental health concern. But if that's the only way she's going to get services or get support, then you take the label. So I take an (.) an expedient approach, I’m quite, yeah. I'll be Machiavellian in(.)  in (.) in my approach to this, because I think sometimes it's the only way that women can actually get access to services</t>
    </r>
  </si>
  <si>
    <t xml:space="preserve">So (.) so (.) so one set of differences are around um the need in some jurisdictions and under some insurance schemes to actually receive a diagnosis in order to have access to services and access to care. So that's one difference between them. </t>
  </si>
  <si>
    <t>For the majority of women, it's not problematic and that there is a continuum of distress which is dependent on the interaction of physical, psychological and socio-cultural factors which might determine whether a woman is at the extreme distress end of the continuum. And if it's helpful to label that as PMDD to identify that particular group of p (.) women that are needing support, professional support, whether it's psychological or medical, and if having that label helps them through getting insurance through legitimation of their distress, then I think it's not necessarily a bad thing. But from a feminist point of view, the idea of using PMDD as a label that you might apply to all premenstrual change, which then implicitly and indeed explicitly pathologises all women of reproductive age, who have any rep(.) premenstrual change, I think is incredibly problematic. And I think that there is clear evidence. I mean, it was contested that big pharma and in terms of the drug companies well, specifically Eli Lilly, actually were advertising SSRIs and using a very broad definition of PMDD as if it (.) as if it included all levels of premenstrual change. So that has been happening. And I think in that sense, the diagnosis of PMDD is really problematic.</t>
  </si>
  <si>
    <r>
      <t xml:space="preserve">Chris: </t>
    </r>
    <r>
      <rPr>
        <sz val="11"/>
        <color rgb="FF333333"/>
        <rFont val="Cambria"/>
        <family val="1"/>
      </rPr>
      <t xml:space="preserve">Well that's the same as saying severe PMS is PMDD. See, PMDD has a couple of problems with it. It excludes patients with a small number of symptoms. Let's imagine (.) it's hypothetical. You have a patient who only feels suicidal from day twenty five to twenty eight and never feels suicidal (.) um after the period she wouldn't fit the category for PMDD. So she wouldn't (.) in America be able to claim it from psychiatrists because that's why it was (.) I think that's why (.) partly why it was developed so they could say it was psychiatric. And you come to us with it (.) um, so they would be excluded (.) if they only had one symptom. Then they'd be excluded as a diagnosis with PMDD but they wouldn't for PMS. So that's another (.) that's another element, yeah?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</si>
</sst>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mbria"/>
      <family val="1"/>
    </font>
    <font>
      <b/>
      <sz val="11"/>
      <color theme="1"/>
      <name val="Cambria"/>
      <family val="1"/>
    </font>
    <font>
      <sz val="11"/>
      <color theme="1"/>
      <name val="Calibri"/>
      <family val="2"/>
      <scheme val="minor"/>
    </font>
    <font>
      <sz val="11"/>
      <color theme="1"/>
      <name val="Calibri"/>
      <family val="2"/>
    </font>
    <font>
      <u/>
      <sz val="11"/>
      <color theme="1"/>
      <name val="Cambria"/>
      <family val="1"/>
    </font>
    <font>
      <sz val="11"/>
      <color rgb="FF000000"/>
      <name val="Cambria"/>
      <family val="1"/>
    </font>
    <font>
      <b/>
      <sz val="12"/>
      <color rgb="FF333333"/>
      <name val="Calibri"/>
      <family val="2"/>
    </font>
    <font>
      <sz val="12"/>
      <color rgb="FF333333"/>
      <name val="Calibri"/>
      <family val="2"/>
    </font>
    <font>
      <b/>
      <sz val="11"/>
      <color rgb="FF333333"/>
      <name val="Cambria"/>
      <family val="1"/>
    </font>
    <font>
      <sz val="11"/>
      <color rgb="FF333333"/>
      <name val="Cambria"/>
      <family val="1"/>
    </font>
    <font>
      <sz val="11"/>
      <color rgb="FF777777"/>
      <name val="Cambria"/>
      <family val="1"/>
    </font>
    <font>
      <b/>
      <sz val="11"/>
      <color rgb="FF333333"/>
      <name val="Calibri"/>
      <family val="2"/>
    </font>
    <font>
      <sz val="11"/>
      <color rgb="FF333333"/>
      <name val="Calibri"/>
      <family val="2"/>
    </font>
    <font>
      <b/>
      <sz val="11"/>
      <name val="Cambria"/>
      <family val="1"/>
    </font>
    <font>
      <sz val="11"/>
      <name val="Cambria"/>
      <family val="1"/>
    </font>
    <font>
      <u/>
      <sz val="11"/>
      <name val="Cambria"/>
      <family val="1"/>
    </font>
    <font>
      <u/>
      <sz val="11"/>
      <color rgb="FF333333"/>
      <name val="Cambria"/>
      <family val="1"/>
    </font>
    <font>
      <b/>
      <sz val="11"/>
      <color rgb="FF333333"/>
      <name val="Arial"/>
      <family val="2"/>
    </font>
    <font>
      <i/>
      <sz val="11"/>
      <color theme="1"/>
      <name val="Cambria"/>
      <family val="1"/>
    </font>
    <font>
      <sz val="12"/>
      <color theme="1"/>
      <name val="Cambria"/>
      <family val="1"/>
    </font>
    <font>
      <b/>
      <sz val="12"/>
      <color theme="1"/>
      <name val="Cambria"/>
      <family val="1"/>
    </font>
    <font>
      <i/>
      <sz val="12"/>
      <color theme="1"/>
      <name val="Cambria"/>
      <family val="1"/>
    </font>
    <font>
      <i/>
      <sz val="12"/>
      <color rgb="FF000000"/>
      <name val="Cambria"/>
      <family val="1"/>
    </font>
    <font>
      <i/>
      <u/>
      <sz val="12"/>
      <color theme="1"/>
      <name val="Cambria"/>
      <family val="1"/>
    </font>
    <font>
      <b/>
      <sz val="11"/>
      <color rgb="FF000000"/>
      <name val="Cambria"/>
      <family val="1"/>
    </font>
    <font>
      <u/>
      <sz val="12"/>
      <color theme="1"/>
      <name val="Cambria"/>
      <family val="1"/>
    </font>
    <font>
      <sz val="9"/>
      <name val="Segoe UI"/>
      <family val="2"/>
    </font>
  </fonts>
  <fills count="18">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bgColor indexed="64"/>
      </patternFill>
    </fill>
    <fill>
      <patternFill patternType="solid">
        <fgColor rgb="FFFF33CC"/>
        <bgColor indexed="64"/>
      </patternFill>
    </fill>
    <fill>
      <patternFill patternType="solid">
        <fgColor rgb="FFC00000"/>
        <bgColor indexed="64"/>
      </patternFill>
    </fill>
    <fill>
      <patternFill patternType="solid">
        <fgColor rgb="FF00CCFF"/>
        <bgColor indexed="64"/>
      </patternFill>
    </fill>
    <fill>
      <patternFill patternType="solid">
        <fgColor rgb="FFFF00FF"/>
        <bgColor indexed="64"/>
      </patternFill>
    </fill>
    <fill>
      <patternFill patternType="solid">
        <fgColor theme="4" tint="0.7999816888943144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00B0F0"/>
        <bgColor indexed="64"/>
      </patternFill>
    </fill>
    <fill>
      <patternFill patternType="solid">
        <fgColor theme="6"/>
        <bgColor indexed="64"/>
      </patternFill>
    </fill>
    <fill>
      <patternFill patternType="solid">
        <fgColor theme="2" tint="-0.249977111117893"/>
        <bgColor indexed="64"/>
      </patternFill>
    </fill>
    <fill>
      <patternFill patternType="solid">
        <fgColor theme="4" tint="0.39997558519241921"/>
        <bgColor indexed="64"/>
      </patternFill>
    </fill>
  </fills>
  <borders count="9">
    <border>
      <left/>
      <right/>
      <top/>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diagonal/>
    </border>
  </borders>
  <cellStyleXfs count="2">
    <xf numFmtId="0" fontId="0" fillId="0" borderId="0"/>
    <xf numFmtId="9" fontId="6" fillId="0" borderId="0" applyFont="0" applyFill="0" applyBorder="0" applyAlignment="0" applyProtection="0"/>
  </cellStyleXfs>
  <cellXfs count="131">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applyAlignment="1">
      <alignment horizontal="left" vertical="center"/>
    </xf>
    <xf numFmtId="0" fontId="1" fillId="0" borderId="0" xfId="0" applyFont="1"/>
    <xf numFmtId="0" fontId="1" fillId="0" borderId="1" xfId="0" applyFont="1" applyBorder="1" applyAlignment="1">
      <alignment horizontal="left" vertical="center"/>
    </xf>
    <xf numFmtId="0" fontId="1" fillId="0" borderId="1" xfId="0" applyFont="1" applyBorder="1"/>
    <xf numFmtId="0" fontId="1" fillId="0" borderId="0" xfId="0" applyFont="1" applyFill="1" applyBorder="1" applyAlignment="1">
      <alignment horizontal="left" vertical="center"/>
    </xf>
    <xf numFmtId="0" fontId="0" fillId="0" borderId="0" xfId="0" applyFill="1"/>
    <xf numFmtId="9" fontId="0" fillId="0" borderId="0" xfId="0" applyNumberFormat="1"/>
    <xf numFmtId="0" fontId="0" fillId="0" borderId="1" xfId="0" applyBorder="1"/>
    <xf numFmtId="0" fontId="0" fillId="2" borderId="0" xfId="0" applyFill="1"/>
    <xf numFmtId="0" fontId="0" fillId="4" borderId="0" xfId="0" applyFill="1" applyAlignment="1">
      <alignment horizontal="left" vertical="center"/>
    </xf>
    <xf numFmtId="10" fontId="0" fillId="0" borderId="0" xfId="0" applyNumberFormat="1"/>
    <xf numFmtId="0" fontId="5" fillId="0" borderId="0" xfId="0" applyFont="1"/>
    <xf numFmtId="0" fontId="5" fillId="0" borderId="0" xfId="0" applyFont="1" applyAlignment="1">
      <alignment vertical="center"/>
    </xf>
    <xf numFmtId="0" fontId="4" fillId="0" borderId="0" xfId="0" applyFont="1"/>
    <xf numFmtId="0" fontId="4" fillId="0" borderId="0" xfId="0" applyFont="1" applyAlignment="1">
      <alignment vertical="center"/>
    </xf>
    <xf numFmtId="9" fontId="0" fillId="0" borderId="0" xfId="0" applyNumberFormat="1" applyFont="1"/>
    <xf numFmtId="0" fontId="7" fillId="0" borderId="0" xfId="0" applyFont="1" applyAlignment="1">
      <alignment vertical="center"/>
    </xf>
    <xf numFmtId="9" fontId="0" fillId="0" borderId="0" xfId="1" applyFont="1"/>
    <xf numFmtId="0" fontId="0" fillId="0" borderId="0" xfId="0" applyAlignment="1">
      <alignment horizontal="right"/>
    </xf>
    <xf numFmtId="0" fontId="1" fillId="0" borderId="0" xfId="0" applyFont="1" applyAlignment="1"/>
    <xf numFmtId="9" fontId="0" fillId="2" borderId="0" xfId="0" applyNumberFormat="1" applyFill="1"/>
    <xf numFmtId="9" fontId="0" fillId="0" borderId="0" xfId="0" applyNumberFormat="1" applyFill="1"/>
    <xf numFmtId="0" fontId="10" fillId="0" borderId="0" xfId="0" applyFont="1" applyAlignment="1">
      <alignment vertical="center"/>
    </xf>
    <xf numFmtId="0" fontId="12" fillId="0" borderId="0" xfId="0" applyFont="1" applyAlignment="1">
      <alignment vertical="center"/>
    </xf>
    <xf numFmtId="10" fontId="0" fillId="2" borderId="0" xfId="0" applyNumberFormat="1" applyFill="1"/>
    <xf numFmtId="0" fontId="0" fillId="0" borderId="0" xfId="0" applyFont="1"/>
    <xf numFmtId="0" fontId="1" fillId="2" borderId="0" xfId="0" applyFont="1" applyFill="1" applyAlignment="1">
      <alignment horizontal="left" vertical="center"/>
    </xf>
    <xf numFmtId="0" fontId="0" fillId="3" borderId="0" xfId="0" applyFill="1" applyAlignment="1">
      <alignment horizontal="left" vertical="center"/>
    </xf>
    <xf numFmtId="9" fontId="0" fillId="2" borderId="0" xfId="0" applyNumberFormat="1" applyFont="1" applyFill="1"/>
    <xf numFmtId="16" fontId="0" fillId="0" borderId="0" xfId="0" applyNumberFormat="1"/>
    <xf numFmtId="9" fontId="0" fillId="0" borderId="0" xfId="0" applyNumberFormat="1" applyAlignment="1">
      <alignment horizontal="right"/>
    </xf>
    <xf numFmtId="0" fontId="17" fillId="0" borderId="0" xfId="0" applyFont="1" applyAlignment="1">
      <alignment vertical="center"/>
    </xf>
    <xf numFmtId="0" fontId="1" fillId="0" borderId="0" xfId="0" applyFont="1" applyAlignment="1">
      <alignment horizontal="right"/>
    </xf>
    <xf numFmtId="9" fontId="1" fillId="0" borderId="0" xfId="0" applyNumberFormat="1" applyFont="1" applyAlignment="1">
      <alignment horizontal="right"/>
    </xf>
    <xf numFmtId="0" fontId="0" fillId="0" borderId="0" xfId="0" applyFont="1" applyFill="1" applyBorder="1" applyAlignment="1">
      <alignment horizontal="right"/>
    </xf>
    <xf numFmtId="9" fontId="0" fillId="0" borderId="0" xfId="0" applyNumberFormat="1" applyFont="1" applyAlignment="1">
      <alignment horizontal="right"/>
    </xf>
    <xf numFmtId="0" fontId="0" fillId="2" borderId="0" xfId="0" applyFill="1" applyAlignment="1">
      <alignment horizontal="right"/>
    </xf>
    <xf numFmtId="0" fontId="1" fillId="0" borderId="1" xfId="0" applyFont="1" applyFill="1" applyBorder="1"/>
    <xf numFmtId="0" fontId="5" fillId="5" borderId="0" xfId="0" applyFont="1" applyFill="1" applyAlignment="1">
      <alignment vertical="center"/>
    </xf>
    <xf numFmtId="0" fontId="15" fillId="5" borderId="0" xfId="0" applyFont="1" applyFill="1" applyAlignment="1">
      <alignment vertical="center"/>
    </xf>
    <xf numFmtId="0" fontId="12" fillId="5" borderId="0" xfId="0" applyFont="1" applyFill="1" applyAlignment="1">
      <alignment vertical="center"/>
    </xf>
    <xf numFmtId="9" fontId="1" fillId="0" borderId="0" xfId="0" applyNumberFormat="1" applyFont="1"/>
    <xf numFmtId="0" fontId="12" fillId="6" borderId="0" xfId="0" applyFont="1" applyFill="1" applyAlignment="1">
      <alignment vertical="center"/>
    </xf>
    <xf numFmtId="0" fontId="12" fillId="7" borderId="0" xfId="0" applyFont="1" applyFill="1" applyAlignment="1">
      <alignment vertical="center"/>
    </xf>
    <xf numFmtId="0" fontId="5" fillId="9" borderId="0" xfId="0" applyFont="1" applyFill="1" applyAlignment="1">
      <alignment vertical="center"/>
    </xf>
    <xf numFmtId="0" fontId="5" fillId="0" borderId="0" xfId="0" applyFont="1" applyFill="1" applyAlignment="1">
      <alignment vertical="center"/>
    </xf>
    <xf numFmtId="0" fontId="0" fillId="8" borderId="0" xfId="0" applyFill="1"/>
    <xf numFmtId="9" fontId="0" fillId="8" borderId="0" xfId="0" applyNumberFormat="1" applyFill="1"/>
    <xf numFmtId="0" fontId="1" fillId="0" borderId="0" xfId="0" applyFont="1" applyFill="1" applyBorder="1"/>
    <xf numFmtId="9" fontId="0" fillId="0" borderId="0" xfId="0" applyNumberFormat="1" applyFont="1" applyFill="1"/>
    <xf numFmtId="164" fontId="0" fillId="0" borderId="0" xfId="0" applyNumberFormat="1"/>
    <xf numFmtId="0" fontId="0" fillId="10" borderId="0" xfId="0" applyFill="1"/>
    <xf numFmtId="2" fontId="0" fillId="0" borderId="0" xfId="0" applyNumberFormat="1"/>
    <xf numFmtId="0" fontId="5" fillId="11" borderId="0" xfId="0" applyFont="1" applyFill="1" applyAlignment="1">
      <alignment vertical="center"/>
    </xf>
    <xf numFmtId="0" fontId="0" fillId="0" borderId="0" xfId="0" quotePrefix="1" applyFont="1" applyAlignment="1">
      <alignment horizontal="left" vertical="center"/>
    </xf>
    <xf numFmtId="0" fontId="5" fillId="10" borderId="0" xfId="0" applyFont="1" applyFill="1" applyAlignment="1">
      <alignment vertical="center"/>
    </xf>
    <xf numFmtId="9" fontId="0" fillId="10" borderId="0" xfId="0" applyNumberFormat="1" applyFill="1"/>
    <xf numFmtId="0" fontId="1" fillId="0" borderId="0" xfId="0" applyFont="1" applyBorder="1"/>
    <xf numFmtId="0" fontId="0" fillId="2" borderId="0" xfId="0" applyFill="1" applyBorder="1"/>
    <xf numFmtId="0" fontId="0" fillId="11" borderId="0" xfId="0" applyFill="1"/>
    <xf numFmtId="0" fontId="0" fillId="11" borderId="0" xfId="0" applyFill="1" applyBorder="1"/>
    <xf numFmtId="0" fontId="0" fillId="0" borderId="0" xfId="0" applyBorder="1"/>
    <xf numFmtId="0" fontId="5" fillId="0" borderId="0" xfId="0" applyFont="1" applyAlignment="1">
      <alignment horizontal="left" vertical="center"/>
    </xf>
    <xf numFmtId="0" fontId="0" fillId="12" borderId="0" xfId="0" applyFill="1" applyAlignment="1">
      <alignment horizontal="left" vertical="center"/>
    </xf>
    <xf numFmtId="0" fontId="0" fillId="12" borderId="0" xfId="0" applyFill="1"/>
    <xf numFmtId="0" fontId="0" fillId="4" borderId="0" xfId="0" applyFill="1"/>
    <xf numFmtId="0" fontId="0" fillId="2" borderId="0" xfId="0" applyFill="1" applyAlignment="1">
      <alignment horizontal="left" vertical="center"/>
    </xf>
    <xf numFmtId="0" fontId="5" fillId="2" borderId="0" xfId="0" applyFont="1" applyFill="1" applyAlignment="1">
      <alignment vertical="center"/>
    </xf>
    <xf numFmtId="0" fontId="5" fillId="13" borderId="0" xfId="0" applyFont="1" applyFill="1" applyAlignment="1">
      <alignment vertical="center"/>
    </xf>
    <xf numFmtId="0" fontId="24" fillId="0" borderId="0" xfId="0" applyFont="1" applyAlignment="1">
      <alignment vertical="center"/>
    </xf>
    <xf numFmtId="0" fontId="23" fillId="0" borderId="0" xfId="0" applyFont="1" applyAlignment="1">
      <alignment vertical="center"/>
    </xf>
    <xf numFmtId="0" fontId="24" fillId="0" borderId="3" xfId="0" applyFont="1" applyBorder="1" applyAlignment="1">
      <alignment vertical="center" wrapText="1"/>
    </xf>
    <xf numFmtId="0" fontId="5" fillId="0" borderId="3" xfId="0" applyFont="1" applyBorder="1" applyAlignment="1">
      <alignment vertical="center"/>
    </xf>
    <xf numFmtId="0" fontId="5"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applyFill="1" applyBorder="1" applyAlignment="1">
      <alignment vertical="center"/>
    </xf>
    <xf numFmtId="0" fontId="24" fillId="0" borderId="3" xfId="0" applyFont="1" applyBorder="1" applyAlignment="1">
      <alignment vertical="center"/>
    </xf>
    <xf numFmtId="0" fontId="24" fillId="0" borderId="4" xfId="0" applyFont="1" applyBorder="1" applyAlignment="1">
      <alignment vertical="center"/>
    </xf>
    <xf numFmtId="0" fontId="5" fillId="0" borderId="5" xfId="0" applyFont="1" applyBorder="1" applyAlignment="1">
      <alignment vertical="center"/>
    </xf>
    <xf numFmtId="0" fontId="23" fillId="0" borderId="6" xfId="0" applyFont="1" applyBorder="1" applyAlignment="1">
      <alignment vertical="center"/>
    </xf>
    <xf numFmtId="0" fontId="28" fillId="0" borderId="5" xfId="0" applyFont="1" applyBorder="1" applyAlignment="1">
      <alignment vertical="center"/>
    </xf>
    <xf numFmtId="0" fontId="24" fillId="0" borderId="5" xfId="0" applyFont="1" applyBorder="1" applyAlignment="1">
      <alignment vertical="center"/>
    </xf>
    <xf numFmtId="0" fontId="23" fillId="0" borderId="5" xfId="0" applyFont="1" applyBorder="1" applyAlignment="1">
      <alignment vertical="center"/>
    </xf>
    <xf numFmtId="0" fontId="25" fillId="0" borderId="4" xfId="0" applyFont="1" applyBorder="1" applyAlignment="1">
      <alignment vertical="center" wrapText="1"/>
    </xf>
    <xf numFmtId="164" fontId="0" fillId="2" borderId="0" xfId="0" applyNumberFormat="1" applyFill="1"/>
    <xf numFmtId="9" fontId="0" fillId="2" borderId="0" xfId="1" applyFont="1" applyFill="1"/>
    <xf numFmtId="0" fontId="12" fillId="9" borderId="0" xfId="0" applyFont="1" applyFill="1" applyAlignment="1">
      <alignment vertical="center"/>
    </xf>
    <xf numFmtId="0" fontId="0" fillId="14" borderId="0" xfId="0" applyFill="1"/>
    <xf numFmtId="0" fontId="12" fillId="14" borderId="0" xfId="0" applyFont="1" applyFill="1" applyAlignment="1">
      <alignment vertical="center"/>
    </xf>
    <xf numFmtId="0" fontId="0" fillId="10" borderId="0" xfId="0" applyFill="1" applyAlignment="1">
      <alignment horizontal="left" vertical="center"/>
    </xf>
    <xf numFmtId="0" fontId="0" fillId="5" borderId="0" xfId="0" applyFill="1"/>
    <xf numFmtId="0" fontId="0" fillId="5" borderId="2" xfId="0" applyFill="1" applyBorder="1"/>
    <xf numFmtId="0" fontId="0" fillId="0" borderId="0" xfId="0" applyFont="1" applyBorder="1"/>
    <xf numFmtId="0" fontId="0" fillId="9" borderId="0" xfId="0" applyFill="1"/>
    <xf numFmtId="0" fontId="17" fillId="9" borderId="0" xfId="0" applyFont="1" applyFill="1" applyAlignment="1">
      <alignment vertical="center"/>
    </xf>
    <xf numFmtId="0" fontId="0" fillId="15" borderId="0" xfId="0" applyFill="1"/>
    <xf numFmtId="164" fontId="0" fillId="0" borderId="0" xfId="1" applyNumberFormat="1" applyFont="1"/>
    <xf numFmtId="16" fontId="0" fillId="15" borderId="0" xfId="0" applyNumberFormat="1" applyFill="1"/>
    <xf numFmtId="0" fontId="0" fillId="16" borderId="0" xfId="0" applyFill="1"/>
    <xf numFmtId="0" fontId="12" fillId="0" borderId="0" xfId="0" applyFont="1" applyFill="1" applyAlignment="1">
      <alignment vertical="center"/>
    </xf>
    <xf numFmtId="0" fontId="5" fillId="0" borderId="0" xfId="0" applyFont="1" applyAlignment="1">
      <alignment horizontal="left" vertical="center" indent="5"/>
    </xf>
    <xf numFmtId="0" fontId="30" fillId="15" borderId="7" xfId="0" applyFont="1" applyFill="1" applyBorder="1" applyAlignment="1">
      <alignment horizontal="left" vertical="top"/>
    </xf>
    <xf numFmtId="0" fontId="30" fillId="15" borderId="8" xfId="0" applyFont="1" applyFill="1" applyBorder="1" applyAlignment="1">
      <alignment horizontal="left" vertical="top"/>
    </xf>
    <xf numFmtId="0" fontId="0" fillId="17" borderId="0" xfId="0" applyFill="1"/>
    <xf numFmtId="0" fontId="0" fillId="17" borderId="0" xfId="0" applyFill="1" applyAlignment="1">
      <alignment horizontal="left" vertical="center"/>
    </xf>
    <xf numFmtId="1" fontId="0" fillId="0" borderId="0" xfId="1" applyNumberFormat="1" applyFont="1" applyFill="1"/>
    <xf numFmtId="1" fontId="0" fillId="2" borderId="0" xfId="0" applyNumberFormat="1" applyFill="1"/>
    <xf numFmtId="1" fontId="0" fillId="0" borderId="0" xfId="0" applyNumberFormat="1"/>
    <xf numFmtId="1" fontId="0" fillId="0" borderId="0" xfId="0" applyNumberFormat="1" applyFill="1"/>
    <xf numFmtId="1" fontId="0" fillId="0" borderId="0" xfId="1" applyNumberFormat="1" applyFont="1"/>
    <xf numFmtId="1" fontId="0" fillId="2" borderId="0" xfId="1" applyNumberFormat="1" applyFont="1" applyFill="1"/>
    <xf numFmtId="0" fontId="4" fillId="0" borderId="0" xfId="0" applyFont="1" applyFill="1" applyAlignment="1">
      <alignment vertical="center"/>
    </xf>
    <xf numFmtId="0" fontId="4" fillId="2" borderId="5" xfId="0" applyFont="1" applyFill="1" applyBorder="1" applyAlignment="1">
      <alignment vertical="center"/>
    </xf>
    <xf numFmtId="0" fontId="4" fillId="2" borderId="3" xfId="0" applyFont="1" applyFill="1" applyBorder="1" applyAlignment="1">
      <alignment vertical="center"/>
    </xf>
    <xf numFmtId="0" fontId="0" fillId="0" borderId="0" xfId="0" applyNumberFormat="1" applyBorder="1"/>
    <xf numFmtId="0" fontId="0" fillId="0" borderId="0" xfId="0" applyNumberFormat="1" applyFont="1" applyBorder="1"/>
    <xf numFmtId="0" fontId="0" fillId="2" borderId="0" xfId="0" applyNumberFormat="1" applyFill="1" applyBorder="1"/>
    <xf numFmtId="0" fontId="0" fillId="0" borderId="0" xfId="0" applyNumberFormat="1"/>
    <xf numFmtId="0" fontId="0" fillId="0" borderId="0" xfId="0" applyNumberFormat="1" applyFill="1"/>
    <xf numFmtId="0" fontId="0" fillId="2" borderId="0" xfId="0" applyNumberFormat="1" applyFill="1"/>
    <xf numFmtId="0" fontId="0" fillId="0" borderId="0" xfId="0" applyNumberFormat="1" applyFill="1" applyBorder="1"/>
    <xf numFmtId="0" fontId="0" fillId="0" borderId="0" xfId="1" applyNumberFormat="1" applyFont="1"/>
    <xf numFmtId="0" fontId="13" fillId="0" borderId="0" xfId="0" applyFont="1" applyAlignment="1">
      <alignment vertical="center"/>
    </xf>
    <xf numFmtId="0" fontId="12" fillId="0" borderId="0" xfId="0" applyFont="1"/>
    <xf numFmtId="0" fontId="13" fillId="0" borderId="0" xfId="0" applyFont="1"/>
  </cellXfs>
  <cellStyles count="2">
    <cellStyle name="Normal" xfId="0" builtinId="0"/>
    <cellStyle name="Percent" xfId="1" builtinId="5"/>
  </cellStyles>
  <dxfs count="0"/>
  <tableStyles count="0" defaultTableStyle="TableStyleMedium2" defaultPivotStyle="PivotStyleLight16"/>
  <colors>
    <mruColors>
      <color rgb="FFFF00FF"/>
      <color rgb="FF00CCFF"/>
      <color rgb="FFE7B0F6"/>
      <color rgb="FFE8F5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E2/P13- Severity</a:t>
            </a:r>
            <a:r>
              <a:rPr lang="en-GB" baseline="0"/>
              <a:t> level</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'Describe PMS E2 P13'!$D$43</c:f>
              <c:strCache>
                <c:ptCount val="1"/>
                <c:pt idx="0">
                  <c:v>Patients (n=12)</c:v>
                </c:pt>
              </c:strCache>
            </c:strRef>
          </c:tx>
          <c:spPr>
            <a:solidFill>
              <a:schemeClr val="accent1"/>
            </a:solidFill>
            <a:ln>
              <a:noFill/>
            </a:ln>
            <a:effectLst/>
          </c:spPr>
          <c:invertIfNegative val="0"/>
          <c:cat>
            <c:strRef>
              <c:f>'Describe PMS E2 P13'!$C$44:$C$46</c:f>
              <c:strCache>
                <c:ptCount val="3"/>
                <c:pt idx="0">
                  <c:v>Moderate-severe</c:v>
                </c:pt>
                <c:pt idx="1">
                  <c:v>Range</c:v>
                </c:pt>
                <c:pt idx="2">
                  <c:v>Mild-moderate</c:v>
                </c:pt>
              </c:strCache>
            </c:strRef>
          </c:cat>
          <c:val>
            <c:numRef>
              <c:f>'Describe PMS E2 P13'!$D$44:$D$46</c:f>
              <c:numCache>
                <c:formatCode>0%</c:formatCode>
                <c:ptCount val="3"/>
                <c:pt idx="0">
                  <c:v>0.33333333333333331</c:v>
                </c:pt>
                <c:pt idx="1">
                  <c:v>0.41666666666666669</c:v>
                </c:pt>
                <c:pt idx="2">
                  <c:v>0.25</c:v>
                </c:pt>
              </c:numCache>
            </c:numRef>
          </c:val>
          <c:extLst>
            <c:ext xmlns:c16="http://schemas.microsoft.com/office/drawing/2014/chart" uri="{C3380CC4-5D6E-409C-BE32-E72D297353CC}">
              <c16:uniqueId val="{00000000-DBED-4E9B-8882-81848F4528F7}"/>
            </c:ext>
          </c:extLst>
        </c:ser>
        <c:ser>
          <c:idx val="1"/>
          <c:order val="1"/>
          <c:tx>
            <c:strRef>
              <c:f>'Describe PMS E2 P13'!$E$43</c:f>
              <c:strCache>
                <c:ptCount val="1"/>
                <c:pt idx="0">
                  <c:v>Experts (n=16)</c:v>
                </c:pt>
              </c:strCache>
            </c:strRef>
          </c:tx>
          <c:spPr>
            <a:solidFill>
              <a:schemeClr val="accent2"/>
            </a:solidFill>
            <a:ln>
              <a:noFill/>
            </a:ln>
            <a:effectLst/>
          </c:spPr>
          <c:invertIfNegative val="0"/>
          <c:cat>
            <c:strRef>
              <c:f>'Describe PMS E2 P13'!$C$44:$C$46</c:f>
              <c:strCache>
                <c:ptCount val="3"/>
                <c:pt idx="0">
                  <c:v>Moderate-severe</c:v>
                </c:pt>
                <c:pt idx="1">
                  <c:v>Range</c:v>
                </c:pt>
                <c:pt idx="2">
                  <c:v>Mild-moderate</c:v>
                </c:pt>
              </c:strCache>
            </c:strRef>
          </c:cat>
          <c:val>
            <c:numRef>
              <c:f>'Describe PMS E2 P13'!$E$44:$E$46</c:f>
              <c:numCache>
                <c:formatCode>0.0%</c:formatCode>
                <c:ptCount val="3"/>
                <c:pt idx="0" formatCode="0%">
                  <c:v>0.5</c:v>
                </c:pt>
                <c:pt idx="1">
                  <c:v>0.375</c:v>
                </c:pt>
                <c:pt idx="2">
                  <c:v>0.125</c:v>
                </c:pt>
              </c:numCache>
            </c:numRef>
          </c:val>
          <c:extLst>
            <c:ext xmlns:c16="http://schemas.microsoft.com/office/drawing/2014/chart" uri="{C3380CC4-5D6E-409C-BE32-E72D297353CC}">
              <c16:uniqueId val="{00000001-DBED-4E9B-8882-81848F4528F7}"/>
            </c:ext>
          </c:extLst>
        </c:ser>
        <c:dLbls>
          <c:showLegendKey val="0"/>
          <c:showVal val="0"/>
          <c:showCatName val="0"/>
          <c:showSerName val="0"/>
          <c:showPercent val="0"/>
          <c:showBubbleSize val="0"/>
        </c:dLbls>
        <c:gapWidth val="182"/>
        <c:axId val="-30339952"/>
        <c:axId val="-30340496"/>
      </c:barChart>
      <c:catAx>
        <c:axId val="-30339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40496"/>
        <c:crosses val="autoZero"/>
        <c:auto val="1"/>
        <c:lblAlgn val="ctr"/>
        <c:lblOffset val="100"/>
        <c:noMultiLvlLbl val="0"/>
      </c:catAx>
      <c:valAx>
        <c:axId val="-3034049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9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b="0" i="0" baseline="0">
                <a:effectLst/>
              </a:rPr>
              <a:t>E4/ P12- How did you first come to know about PMS?</a:t>
            </a:r>
            <a:endParaRPr lang="en-GB"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'First heard PMS E4 P12'!$C$85</c:f>
              <c:strCache>
                <c:ptCount val="1"/>
                <c:pt idx="0">
                  <c:v>Patients (n=12)</c:v>
                </c:pt>
              </c:strCache>
            </c:strRef>
          </c:tx>
          <c:spPr>
            <a:solidFill>
              <a:schemeClr val="accent1"/>
            </a:solidFill>
            <a:ln>
              <a:noFill/>
            </a:ln>
            <a:effectLst/>
          </c:spPr>
          <c:invertIfNegative val="0"/>
          <c:cat>
            <c:strRef>
              <c:f>'First heard PMS E4 P12'!$B$86:$B$90</c:f>
              <c:strCache>
                <c:ptCount val="5"/>
                <c:pt idx="0">
                  <c:v>Peers</c:v>
                </c:pt>
                <c:pt idx="1">
                  <c:v>Parent</c:v>
                </c:pt>
                <c:pt idx="2">
                  <c:v>Internet/ magazine</c:v>
                </c:pt>
                <c:pt idx="3">
                  <c:v>Doctor</c:v>
                </c:pt>
                <c:pt idx="4">
                  <c:v>Clinical/ academic training</c:v>
                </c:pt>
              </c:strCache>
            </c:strRef>
          </c:cat>
          <c:val>
            <c:numRef>
              <c:f>'First heard PMS E4 P12'!$C$86:$C$90</c:f>
              <c:numCache>
                <c:formatCode>0%</c:formatCode>
                <c:ptCount val="5"/>
                <c:pt idx="0">
                  <c:v>0.66666666666666663</c:v>
                </c:pt>
                <c:pt idx="1">
                  <c:v>8.3333333333333329E-2</c:v>
                </c:pt>
                <c:pt idx="2">
                  <c:v>0.16666666666666666</c:v>
                </c:pt>
                <c:pt idx="3">
                  <c:v>8.3333333333333329E-2</c:v>
                </c:pt>
              </c:numCache>
            </c:numRef>
          </c:val>
          <c:extLst>
            <c:ext xmlns:c16="http://schemas.microsoft.com/office/drawing/2014/chart" uri="{C3380CC4-5D6E-409C-BE32-E72D297353CC}">
              <c16:uniqueId val="{00000000-8AC1-42B6-A981-B7FAFA91987E}"/>
            </c:ext>
          </c:extLst>
        </c:ser>
        <c:ser>
          <c:idx val="1"/>
          <c:order val="1"/>
          <c:tx>
            <c:strRef>
              <c:f>'First heard PMS E4 P12'!$D$85</c:f>
              <c:strCache>
                <c:ptCount val="1"/>
                <c:pt idx="0">
                  <c:v>Clinicians (n=11)</c:v>
                </c:pt>
              </c:strCache>
            </c:strRef>
          </c:tx>
          <c:spPr>
            <a:solidFill>
              <a:schemeClr val="accent2"/>
            </a:solidFill>
            <a:ln>
              <a:noFill/>
            </a:ln>
            <a:effectLst/>
          </c:spPr>
          <c:invertIfNegative val="0"/>
          <c:cat>
            <c:strRef>
              <c:f>'First heard PMS E4 P12'!$B$86:$B$90</c:f>
              <c:strCache>
                <c:ptCount val="5"/>
                <c:pt idx="0">
                  <c:v>Peers</c:v>
                </c:pt>
                <c:pt idx="1">
                  <c:v>Parent</c:v>
                </c:pt>
                <c:pt idx="2">
                  <c:v>Internet/ magazine</c:v>
                </c:pt>
                <c:pt idx="3">
                  <c:v>Doctor</c:v>
                </c:pt>
                <c:pt idx="4">
                  <c:v>Clinical/ academic training</c:v>
                </c:pt>
              </c:strCache>
            </c:strRef>
          </c:cat>
          <c:val>
            <c:numRef>
              <c:f>'First heard PMS E4 P12'!$D$86:$D$90</c:f>
              <c:numCache>
                <c:formatCode>0%</c:formatCode>
                <c:ptCount val="5"/>
                <c:pt idx="0">
                  <c:v>9.0909090909090912E-2</c:v>
                </c:pt>
                <c:pt idx="1">
                  <c:v>9.0909090909090912E-2</c:v>
                </c:pt>
                <c:pt idx="2">
                  <c:v>0</c:v>
                </c:pt>
                <c:pt idx="3">
                  <c:v>0</c:v>
                </c:pt>
                <c:pt idx="4">
                  <c:v>0.81818181818181823</c:v>
                </c:pt>
              </c:numCache>
            </c:numRef>
          </c:val>
          <c:extLst>
            <c:ext xmlns:c16="http://schemas.microsoft.com/office/drawing/2014/chart" uri="{C3380CC4-5D6E-409C-BE32-E72D297353CC}">
              <c16:uniqueId val="{00000001-8AC1-42B6-A981-B7FAFA91987E}"/>
            </c:ext>
          </c:extLst>
        </c:ser>
        <c:ser>
          <c:idx val="2"/>
          <c:order val="2"/>
          <c:tx>
            <c:strRef>
              <c:f>'First heard PMS E4 P12'!$E$85</c:f>
              <c:strCache>
                <c:ptCount val="1"/>
                <c:pt idx="0">
                  <c:v>Social Psychologists (n=3)</c:v>
                </c:pt>
              </c:strCache>
            </c:strRef>
          </c:tx>
          <c:spPr>
            <a:solidFill>
              <a:schemeClr val="accent3"/>
            </a:solidFill>
            <a:ln>
              <a:noFill/>
            </a:ln>
            <a:effectLst/>
          </c:spPr>
          <c:invertIfNegative val="0"/>
          <c:cat>
            <c:strRef>
              <c:f>'First heard PMS E4 P12'!$B$86:$B$90</c:f>
              <c:strCache>
                <c:ptCount val="5"/>
                <c:pt idx="0">
                  <c:v>Peers</c:v>
                </c:pt>
                <c:pt idx="1">
                  <c:v>Parent</c:v>
                </c:pt>
                <c:pt idx="2">
                  <c:v>Internet/ magazine</c:v>
                </c:pt>
                <c:pt idx="3">
                  <c:v>Doctor</c:v>
                </c:pt>
                <c:pt idx="4">
                  <c:v>Clinical/ academic training</c:v>
                </c:pt>
              </c:strCache>
            </c:strRef>
          </c:cat>
          <c:val>
            <c:numRef>
              <c:f>'First heard PMS E4 P12'!$E$86:$E$90</c:f>
              <c:numCache>
                <c:formatCode>General</c:formatCode>
                <c:ptCount val="5"/>
                <c:pt idx="4" formatCode="0%">
                  <c:v>1</c:v>
                </c:pt>
              </c:numCache>
            </c:numRef>
          </c:val>
          <c:extLst>
            <c:ext xmlns:c16="http://schemas.microsoft.com/office/drawing/2014/chart" uri="{C3380CC4-5D6E-409C-BE32-E72D297353CC}">
              <c16:uniqueId val="{00000002-8AC1-42B6-A981-B7FAFA91987E}"/>
            </c:ext>
          </c:extLst>
        </c:ser>
        <c:dLbls>
          <c:showLegendKey val="0"/>
          <c:showVal val="0"/>
          <c:showCatName val="0"/>
          <c:showSerName val="0"/>
          <c:showPercent val="0"/>
          <c:showBubbleSize val="0"/>
        </c:dLbls>
        <c:gapWidth val="219"/>
        <c:axId val="-30343216"/>
        <c:axId val="-30326352"/>
      </c:barChart>
      <c:catAx>
        <c:axId val="-30343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6352"/>
        <c:crosses val="autoZero"/>
        <c:auto val="1"/>
        <c:lblAlgn val="ctr"/>
        <c:lblOffset val="100"/>
        <c:noMultiLvlLbl val="0"/>
      </c:catAx>
      <c:valAx>
        <c:axId val="-3032635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432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E4- How did you first come to know about PMS? Experts (n=14)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'First heard PMS E4 P12'!$E$19</c:f>
              <c:strCache>
                <c:ptCount val="1"/>
                <c:pt idx="0">
                  <c:v>Clinical experts (n=11)</c:v>
                </c:pt>
              </c:strCache>
            </c:strRef>
          </c:tx>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4D6B-4803-AA39-D8F242C4D5BC}"/>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3-4D6B-4803-AA39-D8F242C4D5BC}"/>
              </c:ext>
            </c:extLst>
          </c:dPt>
          <c:cat>
            <c:strRef>
              <c:f>'First heard PMS E4 P12'!$D$20:$D$23</c:f>
              <c:strCache>
                <c:ptCount val="4"/>
                <c:pt idx="0">
                  <c:v>Under 16</c:v>
                </c:pt>
                <c:pt idx="1">
                  <c:v>17-20</c:v>
                </c:pt>
                <c:pt idx="2">
                  <c:v>20s</c:v>
                </c:pt>
                <c:pt idx="3">
                  <c:v>30s +</c:v>
                </c:pt>
              </c:strCache>
            </c:strRef>
          </c:cat>
          <c:val>
            <c:numRef>
              <c:f>'First heard PMS E4 P12'!$E$20:$E$23</c:f>
              <c:numCache>
                <c:formatCode>0%</c:formatCode>
                <c:ptCount val="4"/>
                <c:pt idx="0">
                  <c:v>0.27272727272727271</c:v>
                </c:pt>
                <c:pt idx="1">
                  <c:v>0</c:v>
                </c:pt>
                <c:pt idx="2">
                  <c:v>0.63636363636363635</c:v>
                </c:pt>
                <c:pt idx="3">
                  <c:v>9.0909090909090912E-2</c:v>
                </c:pt>
              </c:numCache>
            </c:numRef>
          </c:val>
          <c:extLst>
            <c:ext xmlns:c16="http://schemas.microsoft.com/office/drawing/2014/chart" uri="{C3380CC4-5D6E-409C-BE32-E72D297353CC}">
              <c16:uniqueId val="{00000004-4D6B-4803-AA39-D8F242C4D5BC}"/>
            </c:ext>
          </c:extLst>
        </c:ser>
        <c:dLbls>
          <c:showLegendKey val="0"/>
          <c:showVal val="0"/>
          <c:showCatName val="0"/>
          <c:showSerName val="0"/>
          <c:showPercent val="0"/>
          <c:showBubbleSize val="0"/>
        </c:dLbls>
        <c:gapWidth val="219"/>
        <c:overlap val="-27"/>
        <c:axId val="-30326896"/>
        <c:axId val="-30338864"/>
      </c:barChart>
      <c:catAx>
        <c:axId val="-30326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8864"/>
        <c:crosses val="autoZero"/>
        <c:auto val="1"/>
        <c:lblAlgn val="ctr"/>
        <c:lblOffset val="100"/>
        <c:noMultiLvlLbl val="0"/>
      </c:catAx>
      <c:valAx>
        <c:axId val="-303388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6896"/>
        <c:crosses val="autoZero"/>
        <c:crossBetween val="between"/>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E5/P14 Average</a:t>
            </a:r>
            <a:r>
              <a:rPr lang="en-GB" baseline="0"/>
              <a:t> PMS prevalence estimate</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'How common E5 P14'!$H$66:$I$66</c:f>
              <c:strCache>
                <c:ptCount val="2"/>
                <c:pt idx="0">
                  <c:v>Experts  n=12</c:v>
                </c:pt>
                <c:pt idx="1">
                  <c:v>Patients n=7</c:v>
                </c:pt>
              </c:strCache>
            </c:strRef>
          </c:cat>
          <c:val>
            <c:numRef>
              <c:f>'How common E5 P14'!$H$67:$I$67</c:f>
              <c:numCache>
                <c:formatCode>0%</c:formatCode>
                <c:ptCount val="2"/>
                <c:pt idx="0">
                  <c:v>0.26</c:v>
                </c:pt>
                <c:pt idx="1">
                  <c:v>0.89</c:v>
                </c:pt>
              </c:numCache>
            </c:numRef>
          </c:val>
          <c:extLst>
            <c:ext xmlns:c16="http://schemas.microsoft.com/office/drawing/2014/chart" uri="{C3380CC4-5D6E-409C-BE32-E72D297353CC}">
              <c16:uniqueId val="{00000000-B33C-4B2F-9B50-000287F76FE8}"/>
            </c:ext>
          </c:extLst>
        </c:ser>
        <c:dLbls>
          <c:showLegendKey val="0"/>
          <c:showVal val="0"/>
          <c:showCatName val="0"/>
          <c:showSerName val="0"/>
          <c:showPercent val="0"/>
          <c:showBubbleSize val="0"/>
        </c:dLbls>
        <c:gapWidth val="182"/>
        <c:axId val="-30312208"/>
        <c:axId val="-30333424"/>
      </c:barChart>
      <c:catAx>
        <c:axId val="-30312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3424"/>
        <c:crosses val="autoZero"/>
        <c:auto val="1"/>
        <c:lblAlgn val="ctr"/>
        <c:lblOffset val="100"/>
        <c:noMultiLvlLbl val="0"/>
      </c:catAx>
      <c:valAx>
        <c:axId val="-3033342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2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E6/P15- Do PMDD and PMS share</a:t>
            </a:r>
            <a:r>
              <a:rPr lang="en-GB" baseline="0"/>
              <a:t> the same cause(s)</a:t>
            </a:r>
            <a:r>
              <a:rPr lang="en-GB"/>
              <a: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'Why PMS E6 P15'!$M$36</c:f>
              <c:strCache>
                <c:ptCount val="1"/>
                <c:pt idx="0">
                  <c:v>Patients (n=12)</c:v>
                </c:pt>
              </c:strCache>
            </c:strRef>
          </c:tx>
          <c:spPr>
            <a:solidFill>
              <a:schemeClr val="accent1"/>
            </a:solidFill>
            <a:ln>
              <a:noFill/>
            </a:ln>
            <a:effectLst/>
          </c:spPr>
          <c:invertIfNegative val="0"/>
          <c:cat>
            <c:strRef>
              <c:f>'Why PMS E6 P15'!$L$37:$L$40</c:f>
              <c:strCache>
                <c:ptCount val="4"/>
                <c:pt idx="0">
                  <c:v>Yes</c:v>
                </c:pt>
                <c:pt idx="1">
                  <c:v>Unclear</c:v>
                </c:pt>
                <c:pt idx="2">
                  <c:v>Contradictory</c:v>
                </c:pt>
                <c:pt idx="3">
                  <c:v>No</c:v>
                </c:pt>
              </c:strCache>
            </c:strRef>
          </c:cat>
          <c:val>
            <c:numRef>
              <c:f>'Why PMS E6 P15'!$M$37:$M$40</c:f>
              <c:numCache>
                <c:formatCode>0%</c:formatCode>
                <c:ptCount val="4"/>
                <c:pt idx="0">
                  <c:v>0.66666666666666663</c:v>
                </c:pt>
                <c:pt idx="1">
                  <c:v>0.16666666666666666</c:v>
                </c:pt>
                <c:pt idx="2">
                  <c:v>8.3333333333333329E-2</c:v>
                </c:pt>
                <c:pt idx="3">
                  <c:v>8.3333333333333329E-2</c:v>
                </c:pt>
              </c:numCache>
            </c:numRef>
          </c:val>
          <c:extLst>
            <c:ext xmlns:c16="http://schemas.microsoft.com/office/drawing/2014/chart" uri="{C3380CC4-5D6E-409C-BE32-E72D297353CC}">
              <c16:uniqueId val="{00000000-51D2-4B50-AE02-BF2BA5E26568}"/>
            </c:ext>
          </c:extLst>
        </c:ser>
        <c:ser>
          <c:idx val="1"/>
          <c:order val="1"/>
          <c:tx>
            <c:strRef>
              <c:f>'Why PMS E6 P15'!$N$36</c:f>
              <c:strCache>
                <c:ptCount val="1"/>
                <c:pt idx="0">
                  <c:v>Experts (n=15)</c:v>
                </c:pt>
              </c:strCache>
            </c:strRef>
          </c:tx>
          <c:spPr>
            <a:solidFill>
              <a:schemeClr val="accent2"/>
            </a:solidFill>
            <a:ln>
              <a:noFill/>
            </a:ln>
            <a:effectLst/>
          </c:spPr>
          <c:invertIfNegative val="0"/>
          <c:cat>
            <c:strRef>
              <c:f>'Why PMS E6 P15'!$L$37:$L$40</c:f>
              <c:strCache>
                <c:ptCount val="4"/>
                <c:pt idx="0">
                  <c:v>Yes</c:v>
                </c:pt>
                <c:pt idx="1">
                  <c:v>Unclear</c:v>
                </c:pt>
                <c:pt idx="2">
                  <c:v>Contradictory</c:v>
                </c:pt>
                <c:pt idx="3">
                  <c:v>No</c:v>
                </c:pt>
              </c:strCache>
            </c:strRef>
          </c:cat>
          <c:val>
            <c:numRef>
              <c:f>'Why PMS E6 P15'!$N$37:$N$40</c:f>
              <c:numCache>
                <c:formatCode>0%</c:formatCode>
                <c:ptCount val="4"/>
                <c:pt idx="0">
                  <c:v>0.4</c:v>
                </c:pt>
                <c:pt idx="1">
                  <c:v>0.13333333333333333</c:v>
                </c:pt>
                <c:pt idx="2">
                  <c:v>0.2</c:v>
                </c:pt>
                <c:pt idx="3">
                  <c:v>0.26666666666666666</c:v>
                </c:pt>
              </c:numCache>
            </c:numRef>
          </c:val>
          <c:extLst>
            <c:ext xmlns:c16="http://schemas.microsoft.com/office/drawing/2014/chart" uri="{C3380CC4-5D6E-409C-BE32-E72D297353CC}">
              <c16:uniqueId val="{00000001-51D2-4B50-AE02-BF2BA5E26568}"/>
            </c:ext>
          </c:extLst>
        </c:ser>
        <c:dLbls>
          <c:showLegendKey val="0"/>
          <c:showVal val="0"/>
          <c:showCatName val="0"/>
          <c:showSerName val="0"/>
          <c:showPercent val="0"/>
          <c:showBubbleSize val="0"/>
        </c:dLbls>
        <c:gapWidth val="182"/>
        <c:axId val="-30331792"/>
        <c:axId val="-30325264"/>
      </c:barChart>
      <c:catAx>
        <c:axId val="-303317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5264"/>
        <c:crosses val="autoZero"/>
        <c:auto val="1"/>
        <c:lblAlgn val="ctr"/>
        <c:lblOffset val="100"/>
        <c:noMultiLvlLbl val="0"/>
      </c:catAx>
      <c:valAx>
        <c:axId val="-3032526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17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E6/</a:t>
            </a:r>
            <a:r>
              <a:rPr lang="en-GB" baseline="0"/>
              <a:t>P15- Why do premenstrual symptoms occur?</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'Why PMS E6 P15'!$D$76</c:f>
              <c:strCache>
                <c:ptCount val="1"/>
                <c:pt idx="0">
                  <c:v>Patients (n=12)</c:v>
                </c:pt>
              </c:strCache>
            </c:strRef>
          </c:tx>
          <c:spPr>
            <a:solidFill>
              <a:schemeClr val="accent1"/>
            </a:solidFill>
            <a:ln>
              <a:noFill/>
            </a:ln>
            <a:effectLst/>
          </c:spPr>
          <c:invertIfNegative val="0"/>
          <c:cat>
            <c:strRef>
              <c:f>'Why PMS E6 P15'!$C$77:$C$79</c:f>
              <c:strCache>
                <c:ptCount val="3"/>
                <c:pt idx="0">
                  <c:v>Biological factor(s)</c:v>
                </c:pt>
                <c:pt idx="1">
                  <c:v>Psychological factor(s)</c:v>
                </c:pt>
                <c:pt idx="2">
                  <c:v>Social factor(s)</c:v>
                </c:pt>
              </c:strCache>
            </c:strRef>
          </c:cat>
          <c:val>
            <c:numRef>
              <c:f>'Why PMS E6 P15'!$D$77:$D$79</c:f>
              <c:numCache>
                <c:formatCode>0%</c:formatCode>
                <c:ptCount val="3"/>
                <c:pt idx="0">
                  <c:v>1</c:v>
                </c:pt>
                <c:pt idx="1">
                  <c:v>8.3333333333333329E-2</c:v>
                </c:pt>
                <c:pt idx="2">
                  <c:v>0.25</c:v>
                </c:pt>
              </c:numCache>
            </c:numRef>
          </c:val>
          <c:extLst>
            <c:ext xmlns:c16="http://schemas.microsoft.com/office/drawing/2014/chart" uri="{C3380CC4-5D6E-409C-BE32-E72D297353CC}">
              <c16:uniqueId val="{00000000-7174-4AB6-B570-F05543D68D28}"/>
            </c:ext>
          </c:extLst>
        </c:ser>
        <c:ser>
          <c:idx val="1"/>
          <c:order val="1"/>
          <c:tx>
            <c:strRef>
              <c:f>'Why PMS E6 P15'!$E$76</c:f>
              <c:strCache>
                <c:ptCount val="1"/>
                <c:pt idx="0">
                  <c:v>Clinicians (n=12)</c:v>
                </c:pt>
              </c:strCache>
            </c:strRef>
          </c:tx>
          <c:spPr>
            <a:solidFill>
              <a:schemeClr val="accent2"/>
            </a:solidFill>
            <a:ln>
              <a:noFill/>
            </a:ln>
            <a:effectLst/>
          </c:spPr>
          <c:invertIfNegative val="0"/>
          <c:cat>
            <c:strRef>
              <c:f>'Why PMS E6 P15'!$C$77:$C$79</c:f>
              <c:strCache>
                <c:ptCount val="3"/>
                <c:pt idx="0">
                  <c:v>Biological factor(s)</c:v>
                </c:pt>
                <c:pt idx="1">
                  <c:v>Psychological factor(s)</c:v>
                </c:pt>
                <c:pt idx="2">
                  <c:v>Social factor(s)</c:v>
                </c:pt>
              </c:strCache>
            </c:strRef>
          </c:cat>
          <c:val>
            <c:numRef>
              <c:f>'Why PMS E6 P15'!$E$77:$E$79</c:f>
              <c:numCache>
                <c:formatCode>0%</c:formatCode>
                <c:ptCount val="3"/>
                <c:pt idx="0">
                  <c:v>1</c:v>
                </c:pt>
                <c:pt idx="1">
                  <c:v>8.3333333333333329E-2</c:v>
                </c:pt>
                <c:pt idx="2">
                  <c:v>0.33333333333333331</c:v>
                </c:pt>
              </c:numCache>
            </c:numRef>
          </c:val>
          <c:extLst>
            <c:ext xmlns:c16="http://schemas.microsoft.com/office/drawing/2014/chart" uri="{C3380CC4-5D6E-409C-BE32-E72D297353CC}">
              <c16:uniqueId val="{00000001-7174-4AB6-B570-F05543D68D28}"/>
            </c:ext>
          </c:extLst>
        </c:ser>
        <c:ser>
          <c:idx val="2"/>
          <c:order val="2"/>
          <c:tx>
            <c:strRef>
              <c:f>'Why PMS E6 P15'!$F$76</c:f>
              <c:strCache>
                <c:ptCount val="1"/>
                <c:pt idx="0">
                  <c:v>Social psychologists (n=3)</c:v>
                </c:pt>
              </c:strCache>
            </c:strRef>
          </c:tx>
          <c:spPr>
            <a:solidFill>
              <a:schemeClr val="accent3"/>
            </a:solidFill>
            <a:ln>
              <a:noFill/>
            </a:ln>
            <a:effectLst/>
          </c:spPr>
          <c:invertIfNegative val="0"/>
          <c:cat>
            <c:strRef>
              <c:f>'Why PMS E6 P15'!$C$77:$C$79</c:f>
              <c:strCache>
                <c:ptCount val="3"/>
                <c:pt idx="0">
                  <c:v>Biological factor(s)</c:v>
                </c:pt>
                <c:pt idx="1">
                  <c:v>Psychological factor(s)</c:v>
                </c:pt>
                <c:pt idx="2">
                  <c:v>Social factor(s)</c:v>
                </c:pt>
              </c:strCache>
            </c:strRef>
          </c:cat>
          <c:val>
            <c:numRef>
              <c:f>'Why PMS E6 P15'!$F$77:$F$79</c:f>
              <c:numCache>
                <c:formatCode>0%</c:formatCode>
                <c:ptCount val="3"/>
                <c:pt idx="0">
                  <c:v>1</c:v>
                </c:pt>
                <c:pt idx="1">
                  <c:v>1</c:v>
                </c:pt>
                <c:pt idx="2">
                  <c:v>1</c:v>
                </c:pt>
              </c:numCache>
            </c:numRef>
          </c:val>
          <c:extLst>
            <c:ext xmlns:c16="http://schemas.microsoft.com/office/drawing/2014/chart" uri="{C3380CC4-5D6E-409C-BE32-E72D297353CC}">
              <c16:uniqueId val="{00000002-7174-4AB6-B570-F05543D68D28}"/>
            </c:ext>
          </c:extLst>
        </c:ser>
        <c:dLbls>
          <c:showLegendKey val="0"/>
          <c:showVal val="0"/>
          <c:showCatName val="0"/>
          <c:showSerName val="0"/>
          <c:showPercent val="0"/>
          <c:showBubbleSize val="0"/>
        </c:dLbls>
        <c:gapWidth val="182"/>
        <c:axId val="-30332880"/>
        <c:axId val="-30342672"/>
      </c:barChart>
      <c:catAx>
        <c:axId val="-30332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42672"/>
        <c:crosses val="autoZero"/>
        <c:auto val="1"/>
        <c:lblAlgn val="ctr"/>
        <c:lblOffset val="100"/>
        <c:noMultiLvlLbl val="0"/>
      </c:catAx>
      <c:valAx>
        <c:axId val="-3034267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2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E6/P15- Causal</a:t>
            </a:r>
            <a:r>
              <a:rPr lang="en-GB" baseline="0"/>
              <a:t> hypothesis</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'Why PMS E6 P15'!$W$36</c:f>
              <c:strCache>
                <c:ptCount val="1"/>
                <c:pt idx="0">
                  <c:v>Patients (n=12)</c:v>
                </c:pt>
              </c:strCache>
            </c:strRef>
          </c:tx>
          <c:spPr>
            <a:solidFill>
              <a:schemeClr val="accent1"/>
            </a:solidFill>
            <a:ln>
              <a:noFill/>
            </a:ln>
            <a:effectLst/>
          </c:spPr>
          <c:invertIfNegative val="0"/>
          <c:cat>
            <c:strRef>
              <c:f>'Why PMS E6 P15'!$V$37:$V$39</c:f>
              <c:strCache>
                <c:ptCount val="3"/>
                <c:pt idx="0">
                  <c:v>Female sex hormone correlation only</c:v>
                </c:pt>
                <c:pt idx="1">
                  <c:v>Female sex hormone 'sensitivity' </c:v>
                </c:pt>
                <c:pt idx="2">
                  <c:v>Female sex hormone(s)</c:v>
                </c:pt>
              </c:strCache>
            </c:strRef>
          </c:cat>
          <c:val>
            <c:numRef>
              <c:f>'Why PMS E6 P15'!$W$37:$W$39</c:f>
              <c:numCache>
                <c:formatCode>0%</c:formatCode>
                <c:ptCount val="3"/>
                <c:pt idx="0">
                  <c:v>0.25</c:v>
                </c:pt>
                <c:pt idx="1">
                  <c:v>0.16666666666666666</c:v>
                </c:pt>
                <c:pt idx="2">
                  <c:v>0.58333333333333337</c:v>
                </c:pt>
              </c:numCache>
            </c:numRef>
          </c:val>
          <c:extLst>
            <c:ext xmlns:c16="http://schemas.microsoft.com/office/drawing/2014/chart" uri="{C3380CC4-5D6E-409C-BE32-E72D297353CC}">
              <c16:uniqueId val="{00000000-D4B6-4BC9-BA5D-2B5131D832DC}"/>
            </c:ext>
          </c:extLst>
        </c:ser>
        <c:ser>
          <c:idx val="1"/>
          <c:order val="1"/>
          <c:tx>
            <c:strRef>
              <c:f>'Why PMS E6 P15'!$X$36</c:f>
              <c:strCache>
                <c:ptCount val="1"/>
                <c:pt idx="0">
                  <c:v>Clinicians (n=12)</c:v>
                </c:pt>
              </c:strCache>
            </c:strRef>
          </c:tx>
          <c:spPr>
            <a:solidFill>
              <a:schemeClr val="accent2"/>
            </a:solidFill>
            <a:ln>
              <a:noFill/>
            </a:ln>
            <a:effectLst/>
          </c:spPr>
          <c:invertIfNegative val="0"/>
          <c:cat>
            <c:strRef>
              <c:f>'Why PMS E6 P15'!$V$37:$V$39</c:f>
              <c:strCache>
                <c:ptCount val="3"/>
                <c:pt idx="0">
                  <c:v>Female sex hormone correlation only</c:v>
                </c:pt>
                <c:pt idx="1">
                  <c:v>Female sex hormone 'sensitivity' </c:v>
                </c:pt>
                <c:pt idx="2">
                  <c:v>Female sex hormone(s)</c:v>
                </c:pt>
              </c:strCache>
            </c:strRef>
          </c:cat>
          <c:val>
            <c:numRef>
              <c:f>'Why PMS E6 P15'!$X$37:$X$39</c:f>
              <c:numCache>
                <c:formatCode>0%</c:formatCode>
                <c:ptCount val="3"/>
                <c:pt idx="0">
                  <c:v>0</c:v>
                </c:pt>
                <c:pt idx="1">
                  <c:v>0.66666666666666663</c:v>
                </c:pt>
                <c:pt idx="2">
                  <c:v>0.33333333333333331</c:v>
                </c:pt>
              </c:numCache>
            </c:numRef>
          </c:val>
          <c:extLst>
            <c:ext xmlns:c16="http://schemas.microsoft.com/office/drawing/2014/chart" uri="{C3380CC4-5D6E-409C-BE32-E72D297353CC}">
              <c16:uniqueId val="{00000001-D4B6-4BC9-BA5D-2B5131D832DC}"/>
            </c:ext>
          </c:extLst>
        </c:ser>
        <c:ser>
          <c:idx val="2"/>
          <c:order val="2"/>
          <c:tx>
            <c:strRef>
              <c:f>'Why PMS E6 P15'!$Y$36</c:f>
              <c:strCache>
                <c:ptCount val="1"/>
                <c:pt idx="0">
                  <c:v>Social psychologists (n=3)</c:v>
                </c:pt>
              </c:strCache>
            </c:strRef>
          </c:tx>
          <c:spPr>
            <a:solidFill>
              <a:schemeClr val="accent3"/>
            </a:solidFill>
            <a:ln>
              <a:noFill/>
            </a:ln>
            <a:effectLst/>
          </c:spPr>
          <c:invertIfNegative val="0"/>
          <c:cat>
            <c:strRef>
              <c:f>'Why PMS E6 P15'!$V$37:$V$39</c:f>
              <c:strCache>
                <c:ptCount val="3"/>
                <c:pt idx="0">
                  <c:v>Female sex hormone correlation only</c:v>
                </c:pt>
                <c:pt idx="1">
                  <c:v>Female sex hormone 'sensitivity' </c:v>
                </c:pt>
                <c:pt idx="2">
                  <c:v>Female sex hormone(s)</c:v>
                </c:pt>
              </c:strCache>
            </c:strRef>
          </c:cat>
          <c:val>
            <c:numRef>
              <c:f>'Why PMS E6 P15'!$Y$37:$Y$39</c:f>
              <c:numCache>
                <c:formatCode>General</c:formatCode>
                <c:ptCount val="3"/>
                <c:pt idx="0" formatCode="0%">
                  <c:v>1</c:v>
                </c:pt>
                <c:pt idx="1">
                  <c:v>0</c:v>
                </c:pt>
                <c:pt idx="2">
                  <c:v>0</c:v>
                </c:pt>
              </c:numCache>
            </c:numRef>
          </c:val>
          <c:extLst>
            <c:ext xmlns:c16="http://schemas.microsoft.com/office/drawing/2014/chart" uri="{C3380CC4-5D6E-409C-BE32-E72D297353CC}">
              <c16:uniqueId val="{00000002-D4B6-4BC9-BA5D-2B5131D832DC}"/>
            </c:ext>
          </c:extLst>
        </c:ser>
        <c:dLbls>
          <c:showLegendKey val="0"/>
          <c:showVal val="0"/>
          <c:showCatName val="0"/>
          <c:showSerName val="0"/>
          <c:showPercent val="0"/>
          <c:showBubbleSize val="0"/>
        </c:dLbls>
        <c:gapWidth val="182"/>
        <c:axId val="-30311664"/>
        <c:axId val="-30333968"/>
      </c:barChart>
      <c:catAx>
        <c:axId val="-30311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3968"/>
        <c:crosses val="autoZero"/>
        <c:auto val="1"/>
        <c:lblAlgn val="ctr"/>
        <c:lblOffset val="100"/>
        <c:noMultiLvlLbl val="0"/>
      </c:catAx>
      <c:valAx>
        <c:axId val="-3033396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16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E7/P16- Symptom severity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'Manage PMS E7 P16'!$D$41</c:f>
              <c:strCache>
                <c:ptCount val="1"/>
                <c:pt idx="0">
                  <c:v>Patients (n=12)</c:v>
                </c:pt>
              </c:strCache>
            </c:strRef>
          </c:tx>
          <c:spPr>
            <a:solidFill>
              <a:schemeClr val="accent1"/>
            </a:solidFill>
            <a:ln>
              <a:noFill/>
            </a:ln>
            <a:effectLst/>
          </c:spPr>
          <c:invertIfNegative val="0"/>
          <c:cat>
            <c:strRef>
              <c:f>'Manage PMS E7 P16'!$C$42:$C$44</c:f>
              <c:strCache>
                <c:ptCount val="3"/>
                <c:pt idx="0">
                  <c:v>Moderate-severe</c:v>
                </c:pt>
                <c:pt idx="1">
                  <c:v>Range (mild- severe)</c:v>
                </c:pt>
                <c:pt idx="2">
                  <c:v>Mild-moderate</c:v>
                </c:pt>
              </c:strCache>
            </c:strRef>
          </c:cat>
          <c:val>
            <c:numRef>
              <c:f>'Manage PMS E7 P16'!$D$42:$D$44</c:f>
              <c:numCache>
                <c:formatCode>0%</c:formatCode>
                <c:ptCount val="3"/>
                <c:pt idx="0">
                  <c:v>0.66666666666666663</c:v>
                </c:pt>
                <c:pt idx="1">
                  <c:v>0</c:v>
                </c:pt>
                <c:pt idx="2">
                  <c:v>0.33333333333333331</c:v>
                </c:pt>
              </c:numCache>
            </c:numRef>
          </c:val>
          <c:extLst>
            <c:ext xmlns:c16="http://schemas.microsoft.com/office/drawing/2014/chart" uri="{C3380CC4-5D6E-409C-BE32-E72D297353CC}">
              <c16:uniqueId val="{00000000-F4D1-47B7-9600-88A3AE752F8D}"/>
            </c:ext>
          </c:extLst>
        </c:ser>
        <c:ser>
          <c:idx val="1"/>
          <c:order val="1"/>
          <c:tx>
            <c:strRef>
              <c:f>'Manage PMS E7 P16'!$E$41</c:f>
              <c:strCache>
                <c:ptCount val="1"/>
                <c:pt idx="0">
                  <c:v>Clinicians (n=11)</c:v>
                </c:pt>
              </c:strCache>
            </c:strRef>
          </c:tx>
          <c:spPr>
            <a:solidFill>
              <a:schemeClr val="accent2"/>
            </a:solidFill>
            <a:ln>
              <a:noFill/>
            </a:ln>
            <a:effectLst/>
          </c:spPr>
          <c:invertIfNegative val="0"/>
          <c:cat>
            <c:strRef>
              <c:f>'Manage PMS E7 P16'!$C$42:$C$44</c:f>
              <c:strCache>
                <c:ptCount val="3"/>
                <c:pt idx="0">
                  <c:v>Moderate-severe</c:v>
                </c:pt>
                <c:pt idx="1">
                  <c:v>Range (mild- severe)</c:v>
                </c:pt>
                <c:pt idx="2">
                  <c:v>Mild-moderate</c:v>
                </c:pt>
              </c:strCache>
            </c:strRef>
          </c:cat>
          <c:val>
            <c:numRef>
              <c:f>'Manage PMS E7 P16'!$E$42:$E$44</c:f>
              <c:numCache>
                <c:formatCode>0%</c:formatCode>
                <c:ptCount val="3"/>
                <c:pt idx="0">
                  <c:v>0.72727272727272729</c:v>
                </c:pt>
                <c:pt idx="1">
                  <c:v>0.27272727272727271</c:v>
                </c:pt>
                <c:pt idx="2">
                  <c:v>0</c:v>
                </c:pt>
              </c:numCache>
            </c:numRef>
          </c:val>
          <c:extLst>
            <c:ext xmlns:c16="http://schemas.microsoft.com/office/drawing/2014/chart" uri="{C3380CC4-5D6E-409C-BE32-E72D297353CC}">
              <c16:uniqueId val="{00000001-F4D1-47B7-9600-88A3AE752F8D}"/>
            </c:ext>
          </c:extLst>
        </c:ser>
        <c:ser>
          <c:idx val="2"/>
          <c:order val="2"/>
          <c:tx>
            <c:strRef>
              <c:f>'Manage PMS E7 P16'!$F$41</c:f>
              <c:strCache>
                <c:ptCount val="1"/>
                <c:pt idx="0">
                  <c:v>Social Psychologists (n= 3)</c:v>
                </c:pt>
              </c:strCache>
            </c:strRef>
          </c:tx>
          <c:spPr>
            <a:solidFill>
              <a:schemeClr val="accent3"/>
            </a:solidFill>
            <a:ln>
              <a:noFill/>
            </a:ln>
            <a:effectLst/>
          </c:spPr>
          <c:invertIfNegative val="0"/>
          <c:cat>
            <c:strRef>
              <c:f>'Manage PMS E7 P16'!$C$42:$C$44</c:f>
              <c:strCache>
                <c:ptCount val="3"/>
                <c:pt idx="0">
                  <c:v>Moderate-severe</c:v>
                </c:pt>
                <c:pt idx="1">
                  <c:v>Range (mild- severe)</c:v>
                </c:pt>
                <c:pt idx="2">
                  <c:v>Mild-moderate</c:v>
                </c:pt>
              </c:strCache>
            </c:strRef>
          </c:cat>
          <c:val>
            <c:numRef>
              <c:f>'Manage PMS E7 P16'!$F$42:$F$44</c:f>
              <c:numCache>
                <c:formatCode>0%</c:formatCode>
                <c:ptCount val="3"/>
                <c:pt idx="0">
                  <c:v>0</c:v>
                </c:pt>
                <c:pt idx="1">
                  <c:v>0</c:v>
                </c:pt>
                <c:pt idx="2">
                  <c:v>1</c:v>
                </c:pt>
              </c:numCache>
            </c:numRef>
          </c:val>
          <c:extLst>
            <c:ext xmlns:c16="http://schemas.microsoft.com/office/drawing/2014/chart" uri="{C3380CC4-5D6E-409C-BE32-E72D297353CC}">
              <c16:uniqueId val="{00000002-F4D1-47B7-9600-88A3AE752F8D}"/>
            </c:ext>
          </c:extLst>
        </c:ser>
        <c:dLbls>
          <c:showLegendKey val="0"/>
          <c:showVal val="0"/>
          <c:showCatName val="0"/>
          <c:showSerName val="0"/>
          <c:showPercent val="0"/>
          <c:showBubbleSize val="0"/>
        </c:dLbls>
        <c:gapWidth val="182"/>
        <c:axId val="-30322544"/>
        <c:axId val="-30313840"/>
      </c:barChart>
      <c:catAx>
        <c:axId val="-30322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3840"/>
        <c:crosses val="autoZero"/>
        <c:auto val="1"/>
        <c:lblAlgn val="ctr"/>
        <c:lblOffset val="100"/>
        <c:noMultiLvlLbl val="0"/>
      </c:catAx>
      <c:valAx>
        <c:axId val="-303138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2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E7/P16- Symptom type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'Manage PMS E7 P16'!$D$47</c:f>
              <c:strCache>
                <c:ptCount val="1"/>
                <c:pt idx="0">
                  <c:v>Patients (n=12)</c:v>
                </c:pt>
              </c:strCache>
            </c:strRef>
          </c:tx>
          <c:spPr>
            <a:solidFill>
              <a:schemeClr val="accent1"/>
            </a:solidFill>
            <a:ln>
              <a:noFill/>
            </a:ln>
            <a:effectLst/>
          </c:spPr>
          <c:invertIfNegative val="0"/>
          <c:cat>
            <c:strRef>
              <c:f>'Manage PMS E7 P16'!$C$48:$C$50</c:f>
              <c:strCache>
                <c:ptCount val="3"/>
                <c:pt idx="0">
                  <c:v>Mostly mood symptoms</c:v>
                </c:pt>
                <c:pt idx="1">
                  <c:v>Mixed symptoms</c:v>
                </c:pt>
                <c:pt idx="2">
                  <c:v>Physical symptoms</c:v>
                </c:pt>
              </c:strCache>
            </c:strRef>
          </c:cat>
          <c:val>
            <c:numRef>
              <c:f>'Manage PMS E7 P16'!$D$48:$D$50</c:f>
              <c:numCache>
                <c:formatCode>0%</c:formatCode>
                <c:ptCount val="3"/>
                <c:pt idx="0">
                  <c:v>0.33333333333333331</c:v>
                </c:pt>
                <c:pt idx="1">
                  <c:v>0.41666666666666669</c:v>
                </c:pt>
                <c:pt idx="2">
                  <c:v>0.25</c:v>
                </c:pt>
              </c:numCache>
            </c:numRef>
          </c:val>
          <c:extLst>
            <c:ext xmlns:c16="http://schemas.microsoft.com/office/drawing/2014/chart" uri="{C3380CC4-5D6E-409C-BE32-E72D297353CC}">
              <c16:uniqueId val="{00000000-E5EB-4EC5-B152-9CFDFD96FEA2}"/>
            </c:ext>
          </c:extLst>
        </c:ser>
        <c:ser>
          <c:idx val="1"/>
          <c:order val="1"/>
          <c:tx>
            <c:strRef>
              <c:f>'Manage PMS E7 P16'!$E$47</c:f>
              <c:strCache>
                <c:ptCount val="1"/>
                <c:pt idx="0">
                  <c:v>Experts (n=14)</c:v>
                </c:pt>
              </c:strCache>
            </c:strRef>
          </c:tx>
          <c:spPr>
            <a:solidFill>
              <a:schemeClr val="accent2"/>
            </a:solidFill>
            <a:ln>
              <a:noFill/>
            </a:ln>
            <a:effectLst/>
          </c:spPr>
          <c:invertIfNegative val="0"/>
          <c:cat>
            <c:strRef>
              <c:f>'Manage PMS E7 P16'!$C$48:$C$50</c:f>
              <c:strCache>
                <c:ptCount val="3"/>
                <c:pt idx="0">
                  <c:v>Mostly mood symptoms</c:v>
                </c:pt>
                <c:pt idx="1">
                  <c:v>Mixed symptoms</c:v>
                </c:pt>
                <c:pt idx="2">
                  <c:v>Physical symptoms</c:v>
                </c:pt>
              </c:strCache>
            </c:strRef>
          </c:cat>
          <c:val>
            <c:numRef>
              <c:f>'Manage PMS E7 P16'!$E$48:$E$50</c:f>
              <c:numCache>
                <c:formatCode>0%</c:formatCode>
                <c:ptCount val="3"/>
                <c:pt idx="0">
                  <c:v>0.8571428571428571</c:v>
                </c:pt>
                <c:pt idx="1">
                  <c:v>0.14285714285714285</c:v>
                </c:pt>
                <c:pt idx="2">
                  <c:v>0</c:v>
                </c:pt>
              </c:numCache>
            </c:numRef>
          </c:val>
          <c:extLst>
            <c:ext xmlns:c16="http://schemas.microsoft.com/office/drawing/2014/chart" uri="{C3380CC4-5D6E-409C-BE32-E72D297353CC}">
              <c16:uniqueId val="{00000001-E5EB-4EC5-B152-9CFDFD96FEA2}"/>
            </c:ext>
          </c:extLst>
        </c:ser>
        <c:dLbls>
          <c:showLegendKey val="0"/>
          <c:showVal val="0"/>
          <c:showCatName val="0"/>
          <c:showSerName val="0"/>
          <c:showPercent val="0"/>
          <c:showBubbleSize val="0"/>
        </c:dLbls>
        <c:gapWidth val="182"/>
        <c:axId val="-30316560"/>
        <c:axId val="-30311120"/>
      </c:barChart>
      <c:catAx>
        <c:axId val="-30316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1120"/>
        <c:crosses val="autoZero"/>
        <c:auto val="1"/>
        <c:lblAlgn val="ctr"/>
        <c:lblOffset val="100"/>
        <c:noMultiLvlLbl val="0"/>
      </c:catAx>
      <c:valAx>
        <c:axId val="-3031112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65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E7/P16- What is the best way to manage PMS?- Responses including</a:t>
            </a:r>
            <a:r>
              <a:rPr lang="en-GB" baseline="0"/>
              <a:t> painkiller medications</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'Manage PMS E7 P16'!$O$42</c:f>
              <c:strCache>
                <c:ptCount val="1"/>
                <c:pt idx="0">
                  <c:v>Painkillers</c:v>
                </c:pt>
              </c:strCache>
            </c:strRef>
          </c:tx>
          <c:spPr>
            <a:solidFill>
              <a:schemeClr val="accent1"/>
            </a:solidFill>
            <a:ln>
              <a:noFill/>
            </a:ln>
            <a:effectLst/>
          </c:spPr>
          <c:invertIfNegative val="0"/>
          <c:cat>
            <c:strRef>
              <c:f>'Manage PMS E7 P16'!$P$41:$Q$41</c:f>
              <c:strCache>
                <c:ptCount val="2"/>
                <c:pt idx="0">
                  <c:v>Patients (n=12)</c:v>
                </c:pt>
                <c:pt idx="1">
                  <c:v>Experts (n=14)</c:v>
                </c:pt>
              </c:strCache>
            </c:strRef>
          </c:cat>
          <c:val>
            <c:numRef>
              <c:f>'Manage PMS E7 P16'!$P$42:$Q$42</c:f>
              <c:numCache>
                <c:formatCode>0%</c:formatCode>
                <c:ptCount val="2"/>
                <c:pt idx="0">
                  <c:v>0.41666666666666669</c:v>
                </c:pt>
                <c:pt idx="1">
                  <c:v>7.1428571428571425E-2</c:v>
                </c:pt>
              </c:numCache>
            </c:numRef>
          </c:val>
          <c:extLst>
            <c:ext xmlns:c16="http://schemas.microsoft.com/office/drawing/2014/chart" uri="{C3380CC4-5D6E-409C-BE32-E72D297353CC}">
              <c16:uniqueId val="{00000000-928B-41F1-A1DB-4BF605EDA368}"/>
            </c:ext>
          </c:extLst>
        </c:ser>
        <c:dLbls>
          <c:showLegendKey val="0"/>
          <c:showVal val="0"/>
          <c:showCatName val="0"/>
          <c:showSerName val="0"/>
          <c:showPercent val="0"/>
          <c:showBubbleSize val="0"/>
        </c:dLbls>
        <c:gapWidth val="219"/>
        <c:overlap val="-27"/>
        <c:axId val="-30332336"/>
        <c:axId val="-30342128"/>
      </c:barChart>
      <c:catAx>
        <c:axId val="-30332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42128"/>
        <c:crosses val="autoZero"/>
        <c:auto val="1"/>
        <c:lblAlgn val="ctr"/>
        <c:lblOffset val="100"/>
        <c:noMultiLvlLbl val="0"/>
      </c:catAx>
      <c:valAx>
        <c:axId val="-30342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E7- In your opinion, what is the best way to manage PMS? (Experts</a:t>
            </a:r>
            <a:r>
              <a:rPr lang="en-GB" baseline="0"/>
              <a:t> n= 14)</a:t>
            </a:r>
            <a:endParaRPr lang="en-GB"/>
          </a:p>
        </c:rich>
      </c:tx>
      <c:layout>
        <c:manualLayout>
          <c:xMode val="edge"/>
          <c:yMode val="edge"/>
          <c:x val="0.15643744531933512"/>
          <c:y val="2.77777777777777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812C-4119-B16C-6E6EB23A3CCC}"/>
              </c:ext>
            </c:extLst>
          </c:dPt>
          <c:dPt>
            <c:idx val="2"/>
            <c:invertIfNegative val="0"/>
            <c:bubble3D val="0"/>
            <c:spPr>
              <a:solidFill>
                <a:schemeClr val="accent2"/>
              </a:solidFill>
              <a:ln>
                <a:noFill/>
              </a:ln>
              <a:effectLst/>
            </c:spPr>
            <c:extLst>
              <c:ext xmlns:c16="http://schemas.microsoft.com/office/drawing/2014/chart" uri="{C3380CC4-5D6E-409C-BE32-E72D297353CC}">
                <c16:uniqueId val="{00000003-812C-4119-B16C-6E6EB23A3CCC}"/>
              </c:ext>
            </c:extLst>
          </c:dPt>
          <c:dPt>
            <c:idx val="3"/>
            <c:invertIfNegative val="0"/>
            <c:bubble3D val="0"/>
            <c:spPr>
              <a:solidFill>
                <a:schemeClr val="accent2"/>
              </a:solidFill>
              <a:ln>
                <a:noFill/>
              </a:ln>
              <a:effectLst/>
            </c:spPr>
            <c:extLst>
              <c:ext xmlns:c16="http://schemas.microsoft.com/office/drawing/2014/chart" uri="{C3380CC4-5D6E-409C-BE32-E72D297353CC}">
                <c16:uniqueId val="{00000005-812C-4119-B16C-6E6EB23A3CCC}"/>
              </c:ext>
            </c:extLst>
          </c:dPt>
          <c:dPt>
            <c:idx val="6"/>
            <c:invertIfNegative val="0"/>
            <c:bubble3D val="0"/>
            <c:spPr>
              <a:solidFill>
                <a:schemeClr val="accent2"/>
              </a:solidFill>
              <a:ln>
                <a:noFill/>
              </a:ln>
              <a:effectLst/>
            </c:spPr>
            <c:extLst>
              <c:ext xmlns:c16="http://schemas.microsoft.com/office/drawing/2014/chart" uri="{C3380CC4-5D6E-409C-BE32-E72D297353CC}">
                <c16:uniqueId val="{00000007-812C-4119-B16C-6E6EB23A3CCC}"/>
              </c:ext>
            </c:extLst>
          </c:dPt>
          <c:cat>
            <c:strRef>
              <c:f>'Manage PMS E7 P16'!$C$74:$I$74</c:f>
              <c:strCache>
                <c:ptCount val="7"/>
                <c:pt idx="0">
                  <c:v>SSRI medications (anti-inflammatory)</c:v>
                </c:pt>
                <c:pt idx="1">
                  <c:v>Hormonal medications/ devices</c:v>
                </c:pt>
                <c:pt idx="2">
                  <c:v>Diet and exercise (anti-inflammatory)</c:v>
                </c:pt>
                <c:pt idx="3">
                  <c:v>Psychotherapy (anti-inflammatory)</c:v>
                </c:pt>
                <c:pt idx="4">
                  <c:v>Other medications</c:v>
                </c:pt>
                <c:pt idx="5">
                  <c:v>Surgery</c:v>
                </c:pt>
                <c:pt idx="6">
                  <c:v>NSAID (anti-inflammatory) medications</c:v>
                </c:pt>
              </c:strCache>
            </c:strRef>
          </c:cat>
          <c:val>
            <c:numRef>
              <c:f>'Manage PMS E7 P16'!$C$75:$I$75</c:f>
              <c:numCache>
                <c:formatCode>0%</c:formatCode>
                <c:ptCount val="7"/>
                <c:pt idx="0">
                  <c:v>1</c:v>
                </c:pt>
                <c:pt idx="1">
                  <c:v>0.90909090909090906</c:v>
                </c:pt>
                <c:pt idx="2">
                  <c:v>0.54545454545454541</c:v>
                </c:pt>
                <c:pt idx="3">
                  <c:v>0.54545454545454541</c:v>
                </c:pt>
                <c:pt idx="4">
                  <c:v>0.54545454545454541</c:v>
                </c:pt>
                <c:pt idx="5">
                  <c:v>0.36363636363636365</c:v>
                </c:pt>
                <c:pt idx="6">
                  <c:v>9.0909090909090912E-2</c:v>
                </c:pt>
              </c:numCache>
            </c:numRef>
          </c:val>
          <c:extLst>
            <c:ext xmlns:c16="http://schemas.microsoft.com/office/drawing/2014/chart" uri="{C3380CC4-5D6E-409C-BE32-E72D297353CC}">
              <c16:uniqueId val="{00000008-812C-4119-B16C-6E6EB23A3CCC}"/>
            </c:ext>
          </c:extLst>
        </c:ser>
        <c:dLbls>
          <c:showLegendKey val="0"/>
          <c:showVal val="0"/>
          <c:showCatName val="0"/>
          <c:showSerName val="0"/>
          <c:showPercent val="0"/>
          <c:showBubbleSize val="0"/>
        </c:dLbls>
        <c:gapWidth val="182"/>
        <c:axId val="-30313296"/>
        <c:axId val="-30337776"/>
      </c:barChart>
      <c:catAx>
        <c:axId val="-30313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7776"/>
        <c:crosses val="autoZero"/>
        <c:auto val="1"/>
        <c:lblAlgn val="ctr"/>
        <c:lblOffset val="100"/>
        <c:noMultiLvlLbl val="0"/>
      </c:catAx>
      <c:valAx>
        <c:axId val="-3033777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3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E2/P13- Symptom type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'Describe PMS E2 P13'!$C$50</c:f>
              <c:strCache>
                <c:ptCount val="1"/>
                <c:pt idx="0">
                  <c:v>Mood symptoms</c:v>
                </c:pt>
              </c:strCache>
            </c:strRef>
          </c:tx>
          <c:spPr>
            <a:solidFill>
              <a:schemeClr val="accent1"/>
            </a:solidFill>
            <a:ln>
              <a:noFill/>
            </a:ln>
            <a:effectLst/>
          </c:spPr>
          <c:invertIfNegative val="0"/>
          <c:cat>
            <c:strRef>
              <c:f>'Describe PMS E2 P13'!$D$49:$E$49</c:f>
              <c:strCache>
                <c:ptCount val="2"/>
                <c:pt idx="0">
                  <c:v>Patients (n=12)</c:v>
                </c:pt>
                <c:pt idx="1">
                  <c:v>Experts (n=16)</c:v>
                </c:pt>
              </c:strCache>
            </c:strRef>
          </c:cat>
          <c:val>
            <c:numRef>
              <c:f>'Describe PMS E2 P13'!$D$50:$E$50</c:f>
              <c:numCache>
                <c:formatCode>0%</c:formatCode>
                <c:ptCount val="2"/>
                <c:pt idx="0">
                  <c:v>0.33333333333333331</c:v>
                </c:pt>
                <c:pt idx="1">
                  <c:v>0.6875</c:v>
                </c:pt>
              </c:numCache>
            </c:numRef>
          </c:val>
          <c:extLst>
            <c:ext xmlns:c16="http://schemas.microsoft.com/office/drawing/2014/chart" uri="{C3380CC4-5D6E-409C-BE32-E72D297353CC}">
              <c16:uniqueId val="{00000000-35B3-4A2B-80AE-48FBACFB3EEE}"/>
            </c:ext>
          </c:extLst>
        </c:ser>
        <c:ser>
          <c:idx val="1"/>
          <c:order val="1"/>
          <c:tx>
            <c:strRef>
              <c:f>'Describe PMS E2 P13'!$C$51</c:f>
              <c:strCache>
                <c:ptCount val="1"/>
                <c:pt idx="0">
                  <c:v>Mixed symptoms</c:v>
                </c:pt>
              </c:strCache>
            </c:strRef>
          </c:tx>
          <c:spPr>
            <a:solidFill>
              <a:schemeClr val="accent2"/>
            </a:solidFill>
            <a:ln>
              <a:noFill/>
            </a:ln>
            <a:effectLst/>
          </c:spPr>
          <c:invertIfNegative val="0"/>
          <c:cat>
            <c:strRef>
              <c:f>'Describe PMS E2 P13'!$D$49:$E$49</c:f>
              <c:strCache>
                <c:ptCount val="2"/>
                <c:pt idx="0">
                  <c:v>Patients (n=12)</c:v>
                </c:pt>
                <c:pt idx="1">
                  <c:v>Experts (n=16)</c:v>
                </c:pt>
              </c:strCache>
            </c:strRef>
          </c:cat>
          <c:val>
            <c:numRef>
              <c:f>'Describe PMS E2 P13'!$D$51:$E$51</c:f>
              <c:numCache>
                <c:formatCode>0%</c:formatCode>
                <c:ptCount val="2"/>
                <c:pt idx="0">
                  <c:v>0.66666666666666663</c:v>
                </c:pt>
                <c:pt idx="1">
                  <c:v>0.3125</c:v>
                </c:pt>
              </c:numCache>
            </c:numRef>
          </c:val>
          <c:extLst>
            <c:ext xmlns:c16="http://schemas.microsoft.com/office/drawing/2014/chart" uri="{C3380CC4-5D6E-409C-BE32-E72D297353CC}">
              <c16:uniqueId val="{00000001-35B3-4A2B-80AE-48FBACFB3EEE}"/>
            </c:ext>
          </c:extLst>
        </c:ser>
        <c:dLbls>
          <c:showLegendKey val="0"/>
          <c:showVal val="0"/>
          <c:showCatName val="0"/>
          <c:showSerName val="0"/>
          <c:showPercent val="0"/>
          <c:showBubbleSize val="0"/>
        </c:dLbls>
        <c:gapWidth val="182"/>
        <c:axId val="-30323632"/>
        <c:axId val="-30315472"/>
      </c:barChart>
      <c:catAx>
        <c:axId val="-30323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5472"/>
        <c:crosses val="autoZero"/>
        <c:auto val="1"/>
        <c:lblAlgn val="ctr"/>
        <c:lblOffset val="100"/>
        <c:noMultiLvlLbl val="0"/>
      </c:catAx>
      <c:valAx>
        <c:axId val="-3031547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3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b="0" i="0" baseline="0">
                <a:effectLst/>
              </a:rPr>
              <a:t>E7- In your opinion, what is the best way to manage PMS? (Experts n= 14)</a:t>
            </a:r>
            <a:endParaRPr lang="en-GB"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'Manage PMS E7 P16'!$B$75</c:f>
              <c:strCache>
                <c:ptCount val="1"/>
                <c:pt idx="0">
                  <c:v>Clinicians (n=11)</c:v>
                </c:pt>
              </c:strCache>
            </c:strRef>
          </c:tx>
          <c:spPr>
            <a:solidFill>
              <a:schemeClr val="accent1"/>
            </a:solidFill>
            <a:ln>
              <a:noFill/>
            </a:ln>
            <a:effectLst/>
          </c:spPr>
          <c:invertIfNegative val="0"/>
          <c:cat>
            <c:strRef>
              <c:f>'Manage PMS E7 P16'!$C$74:$I$74</c:f>
              <c:strCache>
                <c:ptCount val="7"/>
                <c:pt idx="0">
                  <c:v>SSRI medications (anti-inflammatory)</c:v>
                </c:pt>
                <c:pt idx="1">
                  <c:v>Hormonal medications/ devices</c:v>
                </c:pt>
                <c:pt idx="2">
                  <c:v>Diet and exercise (anti-inflammatory)</c:v>
                </c:pt>
                <c:pt idx="3">
                  <c:v>Psychotherapy (anti-inflammatory)</c:v>
                </c:pt>
                <c:pt idx="4">
                  <c:v>Other medications</c:v>
                </c:pt>
                <c:pt idx="5">
                  <c:v>Surgery</c:v>
                </c:pt>
                <c:pt idx="6">
                  <c:v>NSAID (anti-inflammatory) medications</c:v>
                </c:pt>
              </c:strCache>
            </c:strRef>
          </c:cat>
          <c:val>
            <c:numRef>
              <c:f>'Manage PMS E7 P16'!$C$75:$I$75</c:f>
              <c:numCache>
                <c:formatCode>0%</c:formatCode>
                <c:ptCount val="7"/>
                <c:pt idx="0">
                  <c:v>1</c:v>
                </c:pt>
                <c:pt idx="1">
                  <c:v>0.90909090909090906</c:v>
                </c:pt>
                <c:pt idx="2">
                  <c:v>0.54545454545454541</c:v>
                </c:pt>
                <c:pt idx="3">
                  <c:v>0.54545454545454541</c:v>
                </c:pt>
                <c:pt idx="4">
                  <c:v>0.54545454545454541</c:v>
                </c:pt>
                <c:pt idx="5">
                  <c:v>0.36363636363636365</c:v>
                </c:pt>
                <c:pt idx="6">
                  <c:v>9.0909090909090912E-2</c:v>
                </c:pt>
              </c:numCache>
            </c:numRef>
          </c:val>
          <c:extLst>
            <c:ext xmlns:c16="http://schemas.microsoft.com/office/drawing/2014/chart" uri="{C3380CC4-5D6E-409C-BE32-E72D297353CC}">
              <c16:uniqueId val="{00000000-096B-49EE-8F96-5FF81C6B3CCA}"/>
            </c:ext>
          </c:extLst>
        </c:ser>
        <c:ser>
          <c:idx val="1"/>
          <c:order val="1"/>
          <c:tx>
            <c:strRef>
              <c:f>'Manage PMS E7 P16'!$B$76</c:f>
              <c:strCache>
                <c:ptCount val="1"/>
                <c:pt idx="0">
                  <c:v>Social psychologists (n=3)</c:v>
                </c:pt>
              </c:strCache>
            </c:strRef>
          </c:tx>
          <c:spPr>
            <a:solidFill>
              <a:schemeClr val="accent2"/>
            </a:solidFill>
            <a:ln>
              <a:noFill/>
            </a:ln>
            <a:effectLst/>
          </c:spPr>
          <c:invertIfNegative val="0"/>
          <c:cat>
            <c:strRef>
              <c:f>'Manage PMS E7 P16'!$C$74:$I$74</c:f>
              <c:strCache>
                <c:ptCount val="7"/>
                <c:pt idx="0">
                  <c:v>SSRI medications (anti-inflammatory)</c:v>
                </c:pt>
                <c:pt idx="1">
                  <c:v>Hormonal medications/ devices</c:v>
                </c:pt>
                <c:pt idx="2">
                  <c:v>Diet and exercise (anti-inflammatory)</c:v>
                </c:pt>
                <c:pt idx="3">
                  <c:v>Psychotherapy (anti-inflammatory)</c:v>
                </c:pt>
                <c:pt idx="4">
                  <c:v>Other medications</c:v>
                </c:pt>
                <c:pt idx="5">
                  <c:v>Surgery</c:v>
                </c:pt>
                <c:pt idx="6">
                  <c:v>NSAID (anti-inflammatory) medications</c:v>
                </c:pt>
              </c:strCache>
            </c:strRef>
          </c:cat>
          <c:val>
            <c:numRef>
              <c:f>'Manage PMS E7 P16'!$C$76:$I$76</c:f>
              <c:numCache>
                <c:formatCode>0%</c:formatCode>
                <c:ptCount val="7"/>
                <c:pt idx="0" formatCode="General">
                  <c:v>0</c:v>
                </c:pt>
                <c:pt idx="1">
                  <c:v>0.33333333333333331</c:v>
                </c:pt>
                <c:pt idx="2">
                  <c:v>1</c:v>
                </c:pt>
                <c:pt idx="3">
                  <c:v>1</c:v>
                </c:pt>
                <c:pt idx="4">
                  <c:v>0</c:v>
                </c:pt>
                <c:pt idx="5">
                  <c:v>0</c:v>
                </c:pt>
                <c:pt idx="6">
                  <c:v>0</c:v>
                </c:pt>
              </c:numCache>
            </c:numRef>
          </c:val>
          <c:extLst>
            <c:ext xmlns:c16="http://schemas.microsoft.com/office/drawing/2014/chart" uri="{C3380CC4-5D6E-409C-BE32-E72D297353CC}">
              <c16:uniqueId val="{00000001-096B-49EE-8F96-5FF81C6B3CCA}"/>
            </c:ext>
          </c:extLst>
        </c:ser>
        <c:dLbls>
          <c:showLegendKey val="0"/>
          <c:showVal val="0"/>
          <c:showCatName val="0"/>
          <c:showSerName val="0"/>
          <c:showPercent val="0"/>
          <c:showBubbleSize val="0"/>
        </c:dLbls>
        <c:gapWidth val="182"/>
        <c:axId val="-30336688"/>
        <c:axId val="-30341584"/>
      </c:barChart>
      <c:catAx>
        <c:axId val="-303366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41584"/>
        <c:crosses val="autoZero"/>
        <c:auto val="1"/>
        <c:lblAlgn val="ctr"/>
        <c:lblOffset val="100"/>
        <c:noMultiLvlLbl val="0"/>
      </c:catAx>
      <c:valAx>
        <c:axId val="-303415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66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E8/P19- Symptom type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'Stereotype E8 P19'!$G$43</c:f>
              <c:strCache>
                <c:ptCount val="1"/>
                <c:pt idx="0">
                  <c:v>Patients (n=11)</c:v>
                </c:pt>
              </c:strCache>
            </c:strRef>
          </c:tx>
          <c:spPr>
            <a:solidFill>
              <a:schemeClr val="accent1"/>
            </a:solidFill>
            <a:ln>
              <a:noFill/>
            </a:ln>
            <a:effectLst/>
          </c:spPr>
          <c:invertIfNegative val="0"/>
          <c:cat>
            <c:strRef>
              <c:f>'Stereotype E8 P19'!$F$44:$F$46</c:f>
              <c:strCache>
                <c:ptCount val="3"/>
                <c:pt idx="0">
                  <c:v>Mood/behavioural symptoms</c:v>
                </c:pt>
                <c:pt idx="1">
                  <c:v>Mixed symptoms</c:v>
                </c:pt>
                <c:pt idx="2">
                  <c:v>Unclear</c:v>
                </c:pt>
              </c:strCache>
            </c:strRef>
          </c:cat>
          <c:val>
            <c:numRef>
              <c:f>'Stereotype E8 P19'!$G$44:$G$46</c:f>
              <c:numCache>
                <c:formatCode>0%</c:formatCode>
                <c:ptCount val="3"/>
                <c:pt idx="0">
                  <c:v>0.90909090909090906</c:v>
                </c:pt>
                <c:pt idx="1">
                  <c:v>9.0909090909090912E-2</c:v>
                </c:pt>
                <c:pt idx="2">
                  <c:v>0</c:v>
                </c:pt>
              </c:numCache>
            </c:numRef>
          </c:val>
          <c:extLst>
            <c:ext xmlns:c16="http://schemas.microsoft.com/office/drawing/2014/chart" uri="{C3380CC4-5D6E-409C-BE32-E72D297353CC}">
              <c16:uniqueId val="{00000000-5205-45DE-B403-306F0B05F997}"/>
            </c:ext>
          </c:extLst>
        </c:ser>
        <c:ser>
          <c:idx val="1"/>
          <c:order val="1"/>
          <c:tx>
            <c:strRef>
              <c:f>'Stereotype E8 P19'!$H$43</c:f>
              <c:strCache>
                <c:ptCount val="1"/>
                <c:pt idx="0">
                  <c:v>Experts (n=15)</c:v>
                </c:pt>
              </c:strCache>
            </c:strRef>
          </c:tx>
          <c:spPr>
            <a:solidFill>
              <a:schemeClr val="accent2"/>
            </a:solidFill>
            <a:ln>
              <a:noFill/>
            </a:ln>
            <a:effectLst/>
          </c:spPr>
          <c:invertIfNegative val="0"/>
          <c:cat>
            <c:strRef>
              <c:f>'Stereotype E8 P19'!$F$44:$F$46</c:f>
              <c:strCache>
                <c:ptCount val="3"/>
                <c:pt idx="0">
                  <c:v>Mood/behavioural symptoms</c:v>
                </c:pt>
                <c:pt idx="1">
                  <c:v>Mixed symptoms</c:v>
                </c:pt>
                <c:pt idx="2">
                  <c:v>Unclear</c:v>
                </c:pt>
              </c:strCache>
            </c:strRef>
          </c:cat>
          <c:val>
            <c:numRef>
              <c:f>'Stereotype E8 P19'!$H$44:$H$46</c:f>
              <c:numCache>
                <c:formatCode>0%</c:formatCode>
                <c:ptCount val="3"/>
                <c:pt idx="0">
                  <c:v>0.8666666666666667</c:v>
                </c:pt>
                <c:pt idx="1">
                  <c:v>0</c:v>
                </c:pt>
                <c:pt idx="2">
                  <c:v>0.13333333333333333</c:v>
                </c:pt>
              </c:numCache>
            </c:numRef>
          </c:val>
          <c:extLst>
            <c:ext xmlns:c16="http://schemas.microsoft.com/office/drawing/2014/chart" uri="{C3380CC4-5D6E-409C-BE32-E72D297353CC}">
              <c16:uniqueId val="{00000001-5205-45DE-B403-306F0B05F997}"/>
            </c:ext>
          </c:extLst>
        </c:ser>
        <c:dLbls>
          <c:showLegendKey val="0"/>
          <c:showVal val="0"/>
          <c:showCatName val="0"/>
          <c:showSerName val="0"/>
          <c:showPercent val="0"/>
          <c:showBubbleSize val="0"/>
        </c:dLbls>
        <c:gapWidth val="182"/>
        <c:axId val="-30316016"/>
        <c:axId val="-30322000"/>
      </c:barChart>
      <c:catAx>
        <c:axId val="-30316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2000"/>
        <c:crosses val="autoZero"/>
        <c:auto val="1"/>
        <c:lblAlgn val="ctr"/>
        <c:lblOffset val="100"/>
        <c:noMultiLvlLbl val="0"/>
      </c:catAx>
      <c:valAx>
        <c:axId val="-3032200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60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E8/P19- Expert v patient descriptions of the PMS stereotype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'Stereotype E8 P19'!$B$52</c:f>
              <c:strCache>
                <c:ptCount val="1"/>
                <c:pt idx="0">
                  <c:v>Patients (n=12)</c:v>
                </c:pt>
              </c:strCache>
            </c:strRef>
          </c:tx>
          <c:spPr>
            <a:solidFill>
              <a:schemeClr val="accent1"/>
            </a:solidFill>
            <a:ln>
              <a:noFill/>
            </a:ln>
            <a:effectLst/>
          </c:spPr>
          <c:invertIfNegative val="0"/>
          <c:cat>
            <c:strRef>
              <c:f>'Stereotype E8 P19'!$C$51:$F$51</c:f>
              <c:strCache>
                <c:ptCount val="4"/>
                <c:pt idx="0">
                  <c:v>Irrational</c:v>
                </c:pt>
                <c:pt idx="1">
                  <c:v>Irritable</c:v>
                </c:pt>
                <c:pt idx="2">
                  <c:v>Sad</c:v>
                </c:pt>
                <c:pt idx="3">
                  <c:v>Disbelief</c:v>
                </c:pt>
              </c:strCache>
            </c:strRef>
          </c:cat>
          <c:val>
            <c:numRef>
              <c:f>'Stereotype E8 P19'!$C$52:$F$52</c:f>
              <c:numCache>
                <c:formatCode>0%</c:formatCode>
                <c:ptCount val="4"/>
                <c:pt idx="0">
                  <c:v>0.5</c:v>
                </c:pt>
                <c:pt idx="1">
                  <c:v>0.83299999999999996</c:v>
                </c:pt>
                <c:pt idx="2">
                  <c:v>0.57999999999999996</c:v>
                </c:pt>
                <c:pt idx="3">
                  <c:v>0.5</c:v>
                </c:pt>
              </c:numCache>
            </c:numRef>
          </c:val>
          <c:extLst>
            <c:ext xmlns:c16="http://schemas.microsoft.com/office/drawing/2014/chart" uri="{C3380CC4-5D6E-409C-BE32-E72D297353CC}">
              <c16:uniqueId val="{00000000-28B7-4AD6-871A-AC0DBDB0D97A}"/>
            </c:ext>
          </c:extLst>
        </c:ser>
        <c:ser>
          <c:idx val="1"/>
          <c:order val="1"/>
          <c:tx>
            <c:strRef>
              <c:f>'Stereotype E8 P19'!$B$53</c:f>
              <c:strCache>
                <c:ptCount val="1"/>
                <c:pt idx="0">
                  <c:v>Clinical experts (n=10)</c:v>
                </c:pt>
              </c:strCache>
            </c:strRef>
          </c:tx>
          <c:spPr>
            <a:solidFill>
              <a:schemeClr val="accent2"/>
            </a:solidFill>
            <a:ln>
              <a:noFill/>
            </a:ln>
            <a:effectLst/>
          </c:spPr>
          <c:invertIfNegative val="0"/>
          <c:cat>
            <c:strRef>
              <c:f>'Stereotype E8 P19'!$C$51:$F$51</c:f>
              <c:strCache>
                <c:ptCount val="4"/>
                <c:pt idx="0">
                  <c:v>Irrational</c:v>
                </c:pt>
                <c:pt idx="1">
                  <c:v>Irritable</c:v>
                </c:pt>
                <c:pt idx="2">
                  <c:v>Sad</c:v>
                </c:pt>
                <c:pt idx="3">
                  <c:v>Disbelief</c:v>
                </c:pt>
              </c:strCache>
            </c:strRef>
          </c:cat>
          <c:val>
            <c:numRef>
              <c:f>'Stereotype E8 P19'!$C$53:$F$53</c:f>
              <c:numCache>
                <c:formatCode>0%</c:formatCode>
                <c:ptCount val="4"/>
                <c:pt idx="0">
                  <c:v>0.75</c:v>
                </c:pt>
                <c:pt idx="1">
                  <c:v>0.5</c:v>
                </c:pt>
                <c:pt idx="2">
                  <c:v>0</c:v>
                </c:pt>
                <c:pt idx="3">
                  <c:v>0.16666666666666666</c:v>
                </c:pt>
              </c:numCache>
            </c:numRef>
          </c:val>
          <c:extLst>
            <c:ext xmlns:c16="http://schemas.microsoft.com/office/drawing/2014/chart" uri="{C3380CC4-5D6E-409C-BE32-E72D297353CC}">
              <c16:uniqueId val="{00000001-28B7-4AD6-871A-AC0DBDB0D97A}"/>
            </c:ext>
          </c:extLst>
        </c:ser>
        <c:ser>
          <c:idx val="2"/>
          <c:order val="2"/>
          <c:tx>
            <c:strRef>
              <c:f>'Stereotype E8 P19'!$B$54</c:f>
              <c:strCache>
                <c:ptCount val="1"/>
                <c:pt idx="0">
                  <c:v>Academic experts (n=3)</c:v>
                </c:pt>
              </c:strCache>
            </c:strRef>
          </c:tx>
          <c:spPr>
            <a:solidFill>
              <a:schemeClr val="accent3"/>
            </a:solidFill>
            <a:ln>
              <a:noFill/>
            </a:ln>
            <a:effectLst/>
          </c:spPr>
          <c:invertIfNegative val="0"/>
          <c:cat>
            <c:strRef>
              <c:f>'Stereotype E8 P19'!$C$51:$F$51</c:f>
              <c:strCache>
                <c:ptCount val="4"/>
                <c:pt idx="0">
                  <c:v>Irrational</c:v>
                </c:pt>
                <c:pt idx="1">
                  <c:v>Irritable</c:v>
                </c:pt>
                <c:pt idx="2">
                  <c:v>Sad</c:v>
                </c:pt>
                <c:pt idx="3">
                  <c:v>Disbelief</c:v>
                </c:pt>
              </c:strCache>
            </c:strRef>
          </c:cat>
          <c:val>
            <c:numRef>
              <c:f>'Stereotype E8 P19'!$C$54:$F$54</c:f>
              <c:numCache>
                <c:formatCode>0%</c:formatCode>
                <c:ptCount val="4"/>
                <c:pt idx="0">
                  <c:v>1</c:v>
                </c:pt>
                <c:pt idx="1">
                  <c:v>1</c:v>
                </c:pt>
                <c:pt idx="2">
                  <c:v>0.33</c:v>
                </c:pt>
                <c:pt idx="3">
                  <c:v>0</c:v>
                </c:pt>
              </c:numCache>
            </c:numRef>
          </c:val>
          <c:extLst>
            <c:ext xmlns:c16="http://schemas.microsoft.com/office/drawing/2014/chart" uri="{C3380CC4-5D6E-409C-BE32-E72D297353CC}">
              <c16:uniqueId val="{00000002-28B7-4AD6-871A-AC0DBDB0D97A}"/>
            </c:ext>
          </c:extLst>
        </c:ser>
        <c:dLbls>
          <c:showLegendKey val="0"/>
          <c:showVal val="0"/>
          <c:showCatName val="0"/>
          <c:showSerName val="0"/>
          <c:showPercent val="0"/>
          <c:showBubbleSize val="0"/>
        </c:dLbls>
        <c:gapWidth val="182"/>
        <c:axId val="-30341040"/>
        <c:axId val="-30321456"/>
      </c:barChart>
      <c:catAx>
        <c:axId val="-30341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1456"/>
        <c:crosses val="autoZero"/>
        <c:auto val="1"/>
        <c:lblAlgn val="ctr"/>
        <c:lblOffset val="100"/>
        <c:noMultiLvlLbl val="0"/>
      </c:catAx>
      <c:valAx>
        <c:axId val="-303214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410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b="0" i="0" baseline="0">
                <a:effectLst/>
              </a:rPr>
              <a:t>P19- Patient descriptions of the PMS stereotype</a:t>
            </a:r>
            <a:endParaRPr lang="en-GB"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'Stereotype E8 P19'!$F$44</c:f>
              <c:strCache>
                <c:ptCount val="1"/>
                <c:pt idx="0">
                  <c:v>Mood/behavioural symptoms</c:v>
                </c:pt>
              </c:strCache>
            </c:strRef>
          </c:tx>
          <c:spPr>
            <a:solidFill>
              <a:schemeClr val="accent1"/>
            </a:solidFill>
            <a:ln>
              <a:noFill/>
            </a:ln>
            <a:effectLst/>
          </c:spPr>
          <c:invertIfNegative val="0"/>
          <c:cat>
            <c:strRef>
              <c:f>'Stereotype E8 P19'!$G$43</c:f>
              <c:strCache>
                <c:ptCount val="1"/>
                <c:pt idx="0">
                  <c:v>Patients (n=11)</c:v>
                </c:pt>
              </c:strCache>
            </c:strRef>
          </c:cat>
          <c:val>
            <c:numRef>
              <c:f>'Stereotype E8 P19'!$G$44</c:f>
              <c:numCache>
                <c:formatCode>0%</c:formatCode>
                <c:ptCount val="1"/>
                <c:pt idx="0">
                  <c:v>0.90909090909090906</c:v>
                </c:pt>
              </c:numCache>
            </c:numRef>
          </c:val>
          <c:extLst>
            <c:ext xmlns:c16="http://schemas.microsoft.com/office/drawing/2014/chart" uri="{C3380CC4-5D6E-409C-BE32-E72D297353CC}">
              <c16:uniqueId val="{00000000-DEC0-4533-8229-E9B842F2FDEB}"/>
            </c:ext>
          </c:extLst>
        </c:ser>
        <c:ser>
          <c:idx val="1"/>
          <c:order val="1"/>
          <c:tx>
            <c:strRef>
              <c:f>'Stereotype E8 P19'!$F$45</c:f>
              <c:strCache>
                <c:ptCount val="1"/>
                <c:pt idx="0">
                  <c:v>Mixed symptoms</c:v>
                </c:pt>
              </c:strCache>
            </c:strRef>
          </c:tx>
          <c:spPr>
            <a:solidFill>
              <a:schemeClr val="accent2"/>
            </a:solidFill>
            <a:ln>
              <a:noFill/>
            </a:ln>
            <a:effectLst/>
          </c:spPr>
          <c:invertIfNegative val="0"/>
          <c:cat>
            <c:strRef>
              <c:f>'Stereotype E8 P19'!$G$43</c:f>
              <c:strCache>
                <c:ptCount val="1"/>
                <c:pt idx="0">
                  <c:v>Patients (n=11)</c:v>
                </c:pt>
              </c:strCache>
            </c:strRef>
          </c:cat>
          <c:val>
            <c:numRef>
              <c:f>'Stereotype E8 P19'!$G$45</c:f>
              <c:numCache>
                <c:formatCode>0%</c:formatCode>
                <c:ptCount val="1"/>
                <c:pt idx="0">
                  <c:v>9.0909090909090912E-2</c:v>
                </c:pt>
              </c:numCache>
            </c:numRef>
          </c:val>
          <c:extLst>
            <c:ext xmlns:c16="http://schemas.microsoft.com/office/drawing/2014/chart" uri="{C3380CC4-5D6E-409C-BE32-E72D297353CC}">
              <c16:uniqueId val="{00000001-DEC0-4533-8229-E9B842F2FDEB}"/>
            </c:ext>
          </c:extLst>
        </c:ser>
        <c:dLbls>
          <c:showLegendKey val="0"/>
          <c:showVal val="0"/>
          <c:showCatName val="0"/>
          <c:showSerName val="0"/>
          <c:showPercent val="0"/>
          <c:showBubbleSize val="0"/>
        </c:dLbls>
        <c:gapWidth val="182"/>
        <c:axId val="-30336144"/>
        <c:axId val="-30317648"/>
      </c:barChart>
      <c:catAx>
        <c:axId val="-30336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7648"/>
        <c:crosses val="autoZero"/>
        <c:auto val="1"/>
        <c:lblAlgn val="ctr"/>
        <c:lblOffset val="100"/>
        <c:noMultiLvlLbl val="0"/>
      </c:catAx>
      <c:valAx>
        <c:axId val="-3031764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61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E11/P20- Is</a:t>
            </a:r>
            <a:r>
              <a:rPr lang="en-GB" baseline="0"/>
              <a:t> s</a:t>
            </a:r>
            <a:r>
              <a:rPr lang="en-GB"/>
              <a:t>ymptom severity</a:t>
            </a:r>
            <a:r>
              <a:rPr lang="en-GB" baseline="0"/>
              <a:t> a key difference between PMS and PMDD?</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'PMS v PMDD E11 P20'!$D$41</c:f>
              <c:strCache>
                <c:ptCount val="1"/>
                <c:pt idx="0">
                  <c:v>Patients (n=7)</c:v>
                </c:pt>
              </c:strCache>
            </c:strRef>
          </c:tx>
          <c:spPr>
            <a:solidFill>
              <a:schemeClr val="accent1"/>
            </a:solidFill>
            <a:ln>
              <a:noFill/>
            </a:ln>
            <a:effectLst/>
          </c:spPr>
          <c:invertIfNegative val="0"/>
          <c:cat>
            <c:strRef>
              <c:f>'PMS v PMDD E11 P20'!$C$42:$C$43</c:f>
              <c:strCache>
                <c:ptCount val="2"/>
                <c:pt idx="0">
                  <c:v>Yes</c:v>
                </c:pt>
                <c:pt idx="1">
                  <c:v>No</c:v>
                </c:pt>
              </c:strCache>
            </c:strRef>
          </c:cat>
          <c:val>
            <c:numRef>
              <c:f>'PMS v PMDD E11 P20'!$D$42:$D$43</c:f>
              <c:numCache>
                <c:formatCode>0%</c:formatCode>
                <c:ptCount val="2"/>
                <c:pt idx="0">
                  <c:v>1</c:v>
                </c:pt>
                <c:pt idx="1">
                  <c:v>0</c:v>
                </c:pt>
              </c:numCache>
            </c:numRef>
          </c:val>
          <c:extLst>
            <c:ext xmlns:c16="http://schemas.microsoft.com/office/drawing/2014/chart" uri="{C3380CC4-5D6E-409C-BE32-E72D297353CC}">
              <c16:uniqueId val="{00000000-AC11-4ABD-87B3-446F5EA8CBF1}"/>
            </c:ext>
          </c:extLst>
        </c:ser>
        <c:ser>
          <c:idx val="1"/>
          <c:order val="1"/>
          <c:tx>
            <c:strRef>
              <c:f>'PMS v PMDD E11 P20'!$E$41</c:f>
              <c:strCache>
                <c:ptCount val="1"/>
                <c:pt idx="0">
                  <c:v>Clinicians (n=13)</c:v>
                </c:pt>
              </c:strCache>
            </c:strRef>
          </c:tx>
          <c:spPr>
            <a:solidFill>
              <a:schemeClr val="accent2"/>
            </a:solidFill>
            <a:ln>
              <a:noFill/>
            </a:ln>
            <a:effectLst/>
          </c:spPr>
          <c:invertIfNegative val="0"/>
          <c:cat>
            <c:strRef>
              <c:f>'PMS v PMDD E11 P20'!$C$42:$C$43</c:f>
              <c:strCache>
                <c:ptCount val="2"/>
                <c:pt idx="0">
                  <c:v>Yes</c:v>
                </c:pt>
                <c:pt idx="1">
                  <c:v>No</c:v>
                </c:pt>
              </c:strCache>
            </c:strRef>
          </c:cat>
          <c:val>
            <c:numRef>
              <c:f>'PMS v PMDD E11 P20'!$E$42:$E$43</c:f>
              <c:numCache>
                <c:formatCode>0%</c:formatCode>
                <c:ptCount val="2"/>
                <c:pt idx="0">
                  <c:v>0.84615384615384615</c:v>
                </c:pt>
                <c:pt idx="1">
                  <c:v>0.15384615384615385</c:v>
                </c:pt>
              </c:numCache>
            </c:numRef>
          </c:val>
          <c:extLst>
            <c:ext xmlns:c16="http://schemas.microsoft.com/office/drawing/2014/chart" uri="{C3380CC4-5D6E-409C-BE32-E72D297353CC}">
              <c16:uniqueId val="{00000001-AC11-4ABD-87B3-446F5EA8CBF1}"/>
            </c:ext>
          </c:extLst>
        </c:ser>
        <c:ser>
          <c:idx val="2"/>
          <c:order val="2"/>
          <c:tx>
            <c:strRef>
              <c:f>'PMS v PMDD E11 P20'!$F$41</c:f>
              <c:strCache>
                <c:ptCount val="1"/>
                <c:pt idx="0">
                  <c:v>Social psychologists (n=3)</c:v>
                </c:pt>
              </c:strCache>
            </c:strRef>
          </c:tx>
          <c:spPr>
            <a:solidFill>
              <a:schemeClr val="accent3"/>
            </a:solidFill>
            <a:ln>
              <a:noFill/>
            </a:ln>
            <a:effectLst/>
          </c:spPr>
          <c:invertIfNegative val="0"/>
          <c:cat>
            <c:strRef>
              <c:f>'PMS v PMDD E11 P20'!$C$42:$C$43</c:f>
              <c:strCache>
                <c:ptCount val="2"/>
                <c:pt idx="0">
                  <c:v>Yes</c:v>
                </c:pt>
                <c:pt idx="1">
                  <c:v>No</c:v>
                </c:pt>
              </c:strCache>
            </c:strRef>
          </c:cat>
          <c:val>
            <c:numRef>
              <c:f>'PMS v PMDD E11 P20'!$F$42:$F$43</c:f>
              <c:numCache>
                <c:formatCode>0%</c:formatCode>
                <c:ptCount val="2"/>
                <c:pt idx="0">
                  <c:v>0.66666666666666663</c:v>
                </c:pt>
                <c:pt idx="1">
                  <c:v>0.33333333333333331</c:v>
                </c:pt>
              </c:numCache>
            </c:numRef>
          </c:val>
          <c:extLst>
            <c:ext xmlns:c16="http://schemas.microsoft.com/office/drawing/2014/chart" uri="{C3380CC4-5D6E-409C-BE32-E72D297353CC}">
              <c16:uniqueId val="{00000002-AC11-4ABD-87B3-446F5EA8CBF1}"/>
            </c:ext>
          </c:extLst>
        </c:ser>
        <c:dLbls>
          <c:showLegendKey val="0"/>
          <c:showVal val="0"/>
          <c:showCatName val="0"/>
          <c:showSerName val="0"/>
          <c:showPercent val="0"/>
          <c:showBubbleSize val="0"/>
        </c:dLbls>
        <c:gapWidth val="182"/>
        <c:axId val="-30320368"/>
        <c:axId val="-30339408"/>
      </c:barChart>
      <c:catAx>
        <c:axId val="-30320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9408"/>
        <c:crosses val="autoZero"/>
        <c:auto val="1"/>
        <c:lblAlgn val="ctr"/>
        <c:lblOffset val="100"/>
        <c:noMultiLvlLbl val="0"/>
      </c:catAx>
      <c:valAx>
        <c:axId val="-3033940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03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E11/P20- Is symptom type a key difference between PMS and PMDD?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'PMS v PMDD E11 P20'!$P$40</c:f>
              <c:strCache>
                <c:ptCount val="1"/>
                <c:pt idx="0">
                  <c:v>Patients (n=7)</c:v>
                </c:pt>
              </c:strCache>
            </c:strRef>
          </c:tx>
          <c:spPr>
            <a:solidFill>
              <a:schemeClr val="accent1"/>
            </a:solidFill>
            <a:ln>
              <a:noFill/>
            </a:ln>
            <a:effectLst/>
          </c:spPr>
          <c:invertIfNegative val="0"/>
          <c:cat>
            <c:strRef>
              <c:f>'PMS v PMDD E11 P20'!$O$41:$O$43</c:f>
              <c:strCache>
                <c:ptCount val="3"/>
                <c:pt idx="0">
                  <c:v>Yes</c:v>
                </c:pt>
                <c:pt idx="1">
                  <c:v>Slight difference</c:v>
                </c:pt>
                <c:pt idx="2">
                  <c:v>No</c:v>
                </c:pt>
              </c:strCache>
            </c:strRef>
          </c:cat>
          <c:val>
            <c:numRef>
              <c:f>'PMS v PMDD E11 P20'!$P$41:$P$43</c:f>
              <c:numCache>
                <c:formatCode>0%</c:formatCode>
                <c:ptCount val="3"/>
                <c:pt idx="0">
                  <c:v>0</c:v>
                </c:pt>
                <c:pt idx="1">
                  <c:v>0.42857142857142855</c:v>
                </c:pt>
                <c:pt idx="2">
                  <c:v>0.5714285714285714</c:v>
                </c:pt>
              </c:numCache>
            </c:numRef>
          </c:val>
          <c:extLst>
            <c:ext xmlns:c16="http://schemas.microsoft.com/office/drawing/2014/chart" uri="{C3380CC4-5D6E-409C-BE32-E72D297353CC}">
              <c16:uniqueId val="{00000000-58DD-429C-B878-42964632A3AE}"/>
            </c:ext>
          </c:extLst>
        </c:ser>
        <c:ser>
          <c:idx val="1"/>
          <c:order val="1"/>
          <c:tx>
            <c:strRef>
              <c:f>'PMS v PMDD E11 P20'!$Q$40</c:f>
              <c:strCache>
                <c:ptCount val="1"/>
                <c:pt idx="0">
                  <c:v>Clinicians (n=13)</c:v>
                </c:pt>
              </c:strCache>
            </c:strRef>
          </c:tx>
          <c:spPr>
            <a:solidFill>
              <a:schemeClr val="accent2"/>
            </a:solidFill>
            <a:ln>
              <a:noFill/>
            </a:ln>
            <a:effectLst/>
          </c:spPr>
          <c:invertIfNegative val="0"/>
          <c:cat>
            <c:strRef>
              <c:f>'PMS v PMDD E11 P20'!$O$41:$O$43</c:f>
              <c:strCache>
                <c:ptCount val="3"/>
                <c:pt idx="0">
                  <c:v>Yes</c:v>
                </c:pt>
                <c:pt idx="1">
                  <c:v>Slight difference</c:v>
                </c:pt>
                <c:pt idx="2">
                  <c:v>No</c:v>
                </c:pt>
              </c:strCache>
            </c:strRef>
          </c:cat>
          <c:val>
            <c:numRef>
              <c:f>'PMS v PMDD E11 P20'!$Q$41:$Q$43</c:f>
              <c:numCache>
                <c:formatCode>0%</c:formatCode>
                <c:ptCount val="3"/>
                <c:pt idx="0">
                  <c:v>0.23076923076923078</c:v>
                </c:pt>
                <c:pt idx="1">
                  <c:v>0.30769230769230771</c:v>
                </c:pt>
                <c:pt idx="2">
                  <c:v>0.46153846153846156</c:v>
                </c:pt>
              </c:numCache>
            </c:numRef>
          </c:val>
          <c:extLst>
            <c:ext xmlns:c16="http://schemas.microsoft.com/office/drawing/2014/chart" uri="{C3380CC4-5D6E-409C-BE32-E72D297353CC}">
              <c16:uniqueId val="{00000001-58DD-429C-B878-42964632A3AE}"/>
            </c:ext>
          </c:extLst>
        </c:ser>
        <c:ser>
          <c:idx val="2"/>
          <c:order val="2"/>
          <c:tx>
            <c:strRef>
              <c:f>'PMS v PMDD E11 P20'!$R$40</c:f>
              <c:strCache>
                <c:ptCount val="1"/>
                <c:pt idx="0">
                  <c:v>Social psychologists (n=3)</c:v>
                </c:pt>
              </c:strCache>
            </c:strRef>
          </c:tx>
          <c:spPr>
            <a:solidFill>
              <a:schemeClr val="accent3"/>
            </a:solidFill>
            <a:ln>
              <a:noFill/>
            </a:ln>
            <a:effectLst/>
          </c:spPr>
          <c:invertIfNegative val="0"/>
          <c:cat>
            <c:strRef>
              <c:f>'PMS v PMDD E11 P20'!$O$41:$O$43</c:f>
              <c:strCache>
                <c:ptCount val="3"/>
                <c:pt idx="0">
                  <c:v>Yes</c:v>
                </c:pt>
                <c:pt idx="1">
                  <c:v>Slight difference</c:v>
                </c:pt>
                <c:pt idx="2">
                  <c:v>No</c:v>
                </c:pt>
              </c:strCache>
            </c:strRef>
          </c:cat>
          <c:val>
            <c:numRef>
              <c:f>'PMS v PMDD E11 P20'!$R$41:$R$43</c:f>
              <c:numCache>
                <c:formatCode>0%</c:formatCode>
                <c:ptCount val="3"/>
                <c:pt idx="0">
                  <c:v>0.33333333333333331</c:v>
                </c:pt>
                <c:pt idx="1">
                  <c:v>0</c:v>
                </c:pt>
                <c:pt idx="2">
                  <c:v>0.66666666666666663</c:v>
                </c:pt>
              </c:numCache>
            </c:numRef>
          </c:val>
          <c:extLst>
            <c:ext xmlns:c16="http://schemas.microsoft.com/office/drawing/2014/chart" uri="{C3380CC4-5D6E-409C-BE32-E72D297353CC}">
              <c16:uniqueId val="{00000002-58DD-429C-B878-42964632A3AE}"/>
            </c:ext>
          </c:extLst>
        </c:ser>
        <c:dLbls>
          <c:showLegendKey val="0"/>
          <c:showVal val="0"/>
          <c:showCatName val="0"/>
          <c:showSerName val="0"/>
          <c:showPercent val="0"/>
          <c:showBubbleSize val="0"/>
        </c:dLbls>
        <c:gapWidth val="182"/>
        <c:axId val="-30338320"/>
        <c:axId val="-30319824"/>
      </c:barChart>
      <c:catAx>
        <c:axId val="-30338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9824"/>
        <c:crosses val="autoZero"/>
        <c:auto val="1"/>
        <c:lblAlgn val="ctr"/>
        <c:lblOffset val="100"/>
        <c:noMultiLvlLbl val="0"/>
      </c:catAx>
      <c:valAx>
        <c:axId val="-3031982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83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E11/P20-</a:t>
            </a:r>
            <a:r>
              <a:rPr lang="en-GB" baseline="0"/>
              <a:t> How is PMDD positioned in relation to PMS?</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'PMS v PMDD E11 P20'!$D$57</c:f>
              <c:strCache>
                <c:ptCount val="1"/>
                <c:pt idx="0">
                  <c:v>Patients (n=7)</c:v>
                </c:pt>
              </c:strCache>
            </c:strRef>
          </c:tx>
          <c:spPr>
            <a:solidFill>
              <a:schemeClr val="accent1"/>
            </a:solidFill>
            <a:ln>
              <a:noFill/>
            </a:ln>
            <a:effectLst/>
          </c:spPr>
          <c:invertIfNegative val="0"/>
          <c:cat>
            <c:strRef>
              <c:f>'PMS v PMDD E11 P20'!$C$58:$C$60</c:f>
              <c:strCache>
                <c:ptCount val="3"/>
                <c:pt idx="0">
                  <c:v>Severe PMS</c:v>
                </c:pt>
                <c:pt idx="1">
                  <c:v>Subcategory of PMS</c:v>
                </c:pt>
                <c:pt idx="2">
                  <c:v>Fundamentally different</c:v>
                </c:pt>
              </c:strCache>
            </c:strRef>
          </c:cat>
          <c:val>
            <c:numRef>
              <c:f>'PMS v PMDD E11 P20'!$D$58:$D$60</c:f>
              <c:numCache>
                <c:formatCode>0%</c:formatCode>
                <c:ptCount val="3"/>
                <c:pt idx="0">
                  <c:v>0.8571428571428571</c:v>
                </c:pt>
                <c:pt idx="1">
                  <c:v>0.14285714285714285</c:v>
                </c:pt>
                <c:pt idx="2">
                  <c:v>0</c:v>
                </c:pt>
              </c:numCache>
            </c:numRef>
          </c:val>
          <c:extLst>
            <c:ext xmlns:c16="http://schemas.microsoft.com/office/drawing/2014/chart" uri="{C3380CC4-5D6E-409C-BE32-E72D297353CC}">
              <c16:uniqueId val="{00000000-0702-4A79-A4A8-F8A5C77584EB}"/>
            </c:ext>
          </c:extLst>
        </c:ser>
        <c:ser>
          <c:idx val="1"/>
          <c:order val="1"/>
          <c:tx>
            <c:strRef>
              <c:f>'PMS v PMDD E11 P20'!$E$57</c:f>
              <c:strCache>
                <c:ptCount val="1"/>
                <c:pt idx="0">
                  <c:v>Clinicians (n=13)</c:v>
                </c:pt>
              </c:strCache>
            </c:strRef>
          </c:tx>
          <c:spPr>
            <a:solidFill>
              <a:schemeClr val="accent2"/>
            </a:solidFill>
            <a:ln>
              <a:noFill/>
            </a:ln>
            <a:effectLst/>
          </c:spPr>
          <c:invertIfNegative val="0"/>
          <c:cat>
            <c:strRef>
              <c:f>'PMS v PMDD E11 P20'!$C$58:$C$60</c:f>
              <c:strCache>
                <c:ptCount val="3"/>
                <c:pt idx="0">
                  <c:v>Severe PMS</c:v>
                </c:pt>
                <c:pt idx="1">
                  <c:v>Subcategory of PMS</c:v>
                </c:pt>
                <c:pt idx="2">
                  <c:v>Fundamentally different</c:v>
                </c:pt>
              </c:strCache>
            </c:strRef>
          </c:cat>
          <c:val>
            <c:numRef>
              <c:f>'PMS v PMDD E11 P20'!$E$58:$E$60</c:f>
              <c:numCache>
                <c:formatCode>0%</c:formatCode>
                <c:ptCount val="3"/>
                <c:pt idx="0">
                  <c:v>0.46153846153846156</c:v>
                </c:pt>
                <c:pt idx="1">
                  <c:v>0.53846153846153844</c:v>
                </c:pt>
                <c:pt idx="2">
                  <c:v>0</c:v>
                </c:pt>
              </c:numCache>
            </c:numRef>
          </c:val>
          <c:extLst>
            <c:ext xmlns:c16="http://schemas.microsoft.com/office/drawing/2014/chart" uri="{C3380CC4-5D6E-409C-BE32-E72D297353CC}">
              <c16:uniqueId val="{00000001-0702-4A79-A4A8-F8A5C77584EB}"/>
            </c:ext>
          </c:extLst>
        </c:ser>
        <c:ser>
          <c:idx val="2"/>
          <c:order val="2"/>
          <c:tx>
            <c:strRef>
              <c:f>'PMS v PMDD E11 P20'!$F$57</c:f>
              <c:strCache>
                <c:ptCount val="1"/>
                <c:pt idx="0">
                  <c:v>Social psychologists (n=3)</c:v>
                </c:pt>
              </c:strCache>
            </c:strRef>
          </c:tx>
          <c:spPr>
            <a:solidFill>
              <a:schemeClr val="accent3"/>
            </a:solidFill>
            <a:ln>
              <a:noFill/>
            </a:ln>
            <a:effectLst/>
          </c:spPr>
          <c:invertIfNegative val="0"/>
          <c:cat>
            <c:strRef>
              <c:f>'PMS v PMDD E11 P20'!$C$58:$C$60</c:f>
              <c:strCache>
                <c:ptCount val="3"/>
                <c:pt idx="0">
                  <c:v>Severe PMS</c:v>
                </c:pt>
                <c:pt idx="1">
                  <c:v>Subcategory of PMS</c:v>
                </c:pt>
                <c:pt idx="2">
                  <c:v>Fundamentally different</c:v>
                </c:pt>
              </c:strCache>
            </c:strRef>
          </c:cat>
          <c:val>
            <c:numRef>
              <c:f>'PMS v PMDD E11 P20'!$F$58:$F$60</c:f>
              <c:numCache>
                <c:formatCode>0%</c:formatCode>
                <c:ptCount val="3"/>
                <c:pt idx="0">
                  <c:v>0.66666666666666663</c:v>
                </c:pt>
                <c:pt idx="1">
                  <c:v>0</c:v>
                </c:pt>
                <c:pt idx="2">
                  <c:v>0.33333333333333331</c:v>
                </c:pt>
              </c:numCache>
            </c:numRef>
          </c:val>
          <c:extLst>
            <c:ext xmlns:c16="http://schemas.microsoft.com/office/drawing/2014/chart" uri="{C3380CC4-5D6E-409C-BE32-E72D297353CC}">
              <c16:uniqueId val="{00000002-0702-4A79-A4A8-F8A5C77584EB}"/>
            </c:ext>
          </c:extLst>
        </c:ser>
        <c:dLbls>
          <c:showLegendKey val="0"/>
          <c:showVal val="0"/>
          <c:showCatName val="0"/>
          <c:showSerName val="0"/>
          <c:showPercent val="0"/>
          <c:showBubbleSize val="0"/>
        </c:dLbls>
        <c:gapWidth val="182"/>
        <c:axId val="-30335600"/>
        <c:axId val="-30330160"/>
      </c:barChart>
      <c:catAx>
        <c:axId val="-30335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0160"/>
        <c:crosses val="autoZero"/>
        <c:auto val="1"/>
        <c:lblAlgn val="ctr"/>
        <c:lblOffset val="100"/>
        <c:noMultiLvlLbl val="0"/>
      </c:catAx>
      <c:valAx>
        <c:axId val="-3033016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56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E12/P24- Why would you in/exclude period pain as a premenstrual symptom?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 Period Pain E12 P24'!$C$45</c:f>
              <c:strCache>
                <c:ptCount val="1"/>
                <c:pt idx="0">
                  <c:v>Patients (n=12)</c:v>
                </c:pt>
              </c:strCache>
            </c:strRef>
          </c:tx>
          <c:spPr>
            <a:solidFill>
              <a:schemeClr val="accent1"/>
            </a:solidFill>
            <a:ln>
              <a:noFill/>
            </a:ln>
            <a:effectLst/>
          </c:spPr>
          <c:invertIfNegative val="0"/>
          <c:cat>
            <c:strRef>
              <c:f>' Period Pain E12 P24'!$B$46:$B$49</c:f>
              <c:strCache>
                <c:ptCount val="4"/>
                <c:pt idx="0">
                  <c:v>No reason provided</c:v>
                </c:pt>
                <c:pt idx="1">
                  <c:v>Causal factor in mood</c:v>
                </c:pt>
                <c:pt idx="2">
                  <c:v>Timing dependent</c:v>
                </c:pt>
                <c:pt idx="3">
                  <c:v>Categorical difference</c:v>
                </c:pt>
              </c:strCache>
            </c:strRef>
          </c:cat>
          <c:val>
            <c:numRef>
              <c:f>' Period Pain E12 P24'!$C$46:$C$49</c:f>
              <c:numCache>
                <c:formatCode>0%</c:formatCode>
                <c:ptCount val="4"/>
                <c:pt idx="0">
                  <c:v>0.16666666666666666</c:v>
                </c:pt>
                <c:pt idx="1">
                  <c:v>8.3333333333333329E-2</c:v>
                </c:pt>
                <c:pt idx="2">
                  <c:v>0.58333333333333337</c:v>
                </c:pt>
                <c:pt idx="3">
                  <c:v>0.16666666666666666</c:v>
                </c:pt>
              </c:numCache>
            </c:numRef>
          </c:val>
          <c:extLst>
            <c:ext xmlns:c16="http://schemas.microsoft.com/office/drawing/2014/chart" uri="{C3380CC4-5D6E-409C-BE32-E72D297353CC}">
              <c16:uniqueId val="{00000000-A8BA-4B86-B20F-499D0EA0BAF2}"/>
            </c:ext>
          </c:extLst>
        </c:ser>
        <c:ser>
          <c:idx val="1"/>
          <c:order val="1"/>
          <c:tx>
            <c:strRef>
              <c:f>' Period Pain E12 P24'!$D$45</c:f>
              <c:strCache>
                <c:ptCount val="1"/>
                <c:pt idx="0">
                  <c:v>Experts (n=16)</c:v>
                </c:pt>
              </c:strCache>
            </c:strRef>
          </c:tx>
          <c:spPr>
            <a:solidFill>
              <a:schemeClr val="accent2"/>
            </a:solidFill>
            <a:ln>
              <a:noFill/>
            </a:ln>
            <a:effectLst/>
          </c:spPr>
          <c:invertIfNegative val="0"/>
          <c:cat>
            <c:strRef>
              <c:f>' Period Pain E12 P24'!$B$46:$B$49</c:f>
              <c:strCache>
                <c:ptCount val="4"/>
                <c:pt idx="0">
                  <c:v>No reason provided</c:v>
                </c:pt>
                <c:pt idx="1">
                  <c:v>Causal factor in mood</c:v>
                </c:pt>
                <c:pt idx="2">
                  <c:v>Timing dependent</c:v>
                </c:pt>
                <c:pt idx="3">
                  <c:v>Categorical difference</c:v>
                </c:pt>
              </c:strCache>
            </c:strRef>
          </c:cat>
          <c:val>
            <c:numRef>
              <c:f>' Period Pain E12 P24'!$D$46:$D$49</c:f>
              <c:numCache>
                <c:formatCode>0%</c:formatCode>
                <c:ptCount val="4"/>
                <c:pt idx="0">
                  <c:v>6.25E-2</c:v>
                </c:pt>
                <c:pt idx="1">
                  <c:v>0.125</c:v>
                </c:pt>
                <c:pt idx="2">
                  <c:v>0.25</c:v>
                </c:pt>
                <c:pt idx="3">
                  <c:v>0.5625</c:v>
                </c:pt>
              </c:numCache>
            </c:numRef>
          </c:val>
          <c:extLst>
            <c:ext xmlns:c16="http://schemas.microsoft.com/office/drawing/2014/chart" uri="{C3380CC4-5D6E-409C-BE32-E72D297353CC}">
              <c16:uniqueId val="{00000001-A8BA-4B86-B20F-499D0EA0BAF2}"/>
            </c:ext>
          </c:extLst>
        </c:ser>
        <c:dLbls>
          <c:showLegendKey val="0"/>
          <c:showVal val="0"/>
          <c:showCatName val="0"/>
          <c:showSerName val="0"/>
          <c:showPercent val="0"/>
          <c:showBubbleSize val="0"/>
        </c:dLbls>
        <c:gapWidth val="182"/>
        <c:axId val="-30329072"/>
        <c:axId val="-30314384"/>
      </c:barChart>
      <c:catAx>
        <c:axId val="-303290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4384"/>
        <c:crosses val="autoZero"/>
        <c:auto val="1"/>
        <c:lblAlgn val="ctr"/>
        <c:lblOffset val="100"/>
        <c:noMultiLvlLbl val="0"/>
      </c:catAx>
      <c:valAx>
        <c:axId val="-30314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9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E12/P24- Would</a:t>
            </a:r>
            <a:r>
              <a:rPr lang="en-GB" baseline="0"/>
              <a:t> you consider</a:t>
            </a:r>
            <a:r>
              <a:rPr lang="en-GB"/>
              <a:t> period pain a premenstrual symptom?</a:t>
            </a:r>
          </a:p>
        </c:rich>
      </c:tx>
      <c:layout>
        <c:manualLayout>
          <c:xMode val="edge"/>
          <c:yMode val="edge"/>
          <c:x val="0.15259011373578302"/>
          <c:y val="2.77777777777777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 Period Pain E12 P24'!$B$54</c:f>
              <c:strCache>
                <c:ptCount val="1"/>
                <c:pt idx="0">
                  <c:v>Yes</c:v>
                </c:pt>
              </c:strCache>
            </c:strRef>
          </c:tx>
          <c:spPr>
            <a:solidFill>
              <a:schemeClr val="accent1"/>
            </a:solidFill>
            <a:ln>
              <a:noFill/>
            </a:ln>
            <a:effectLst/>
          </c:spPr>
          <c:invertIfNegative val="0"/>
          <c:cat>
            <c:strRef>
              <c:f>' Period Pain E12 P24'!$C$53:$D$53</c:f>
              <c:strCache>
                <c:ptCount val="2"/>
                <c:pt idx="0">
                  <c:v>Patients (n=12)</c:v>
                </c:pt>
                <c:pt idx="1">
                  <c:v>Experts (n=16)</c:v>
                </c:pt>
              </c:strCache>
            </c:strRef>
          </c:cat>
          <c:val>
            <c:numRef>
              <c:f>' Period Pain E12 P24'!$C$54:$D$54</c:f>
              <c:numCache>
                <c:formatCode>0.0%</c:formatCode>
                <c:ptCount val="2"/>
                <c:pt idx="0" formatCode="0%">
                  <c:v>0.83333333333333337</c:v>
                </c:pt>
                <c:pt idx="1">
                  <c:v>0.375</c:v>
                </c:pt>
              </c:numCache>
            </c:numRef>
          </c:val>
          <c:extLst>
            <c:ext xmlns:c16="http://schemas.microsoft.com/office/drawing/2014/chart" uri="{C3380CC4-5D6E-409C-BE32-E72D297353CC}">
              <c16:uniqueId val="{00000000-83A3-464D-85DA-B28D69E09AFB}"/>
            </c:ext>
          </c:extLst>
        </c:ser>
        <c:ser>
          <c:idx val="1"/>
          <c:order val="1"/>
          <c:tx>
            <c:strRef>
              <c:f>' Period Pain E12 P24'!$B$55</c:f>
              <c:strCache>
                <c:ptCount val="1"/>
                <c:pt idx="0">
                  <c:v>No</c:v>
                </c:pt>
              </c:strCache>
            </c:strRef>
          </c:tx>
          <c:spPr>
            <a:solidFill>
              <a:schemeClr val="accent2"/>
            </a:solidFill>
            <a:ln>
              <a:noFill/>
            </a:ln>
            <a:effectLst/>
          </c:spPr>
          <c:invertIfNegative val="0"/>
          <c:cat>
            <c:strRef>
              <c:f>' Period Pain E12 P24'!$C$53:$D$53</c:f>
              <c:strCache>
                <c:ptCount val="2"/>
                <c:pt idx="0">
                  <c:v>Patients (n=12)</c:v>
                </c:pt>
                <c:pt idx="1">
                  <c:v>Experts (n=16)</c:v>
                </c:pt>
              </c:strCache>
            </c:strRef>
          </c:cat>
          <c:val>
            <c:numRef>
              <c:f>' Period Pain E12 P24'!$C$55:$D$55</c:f>
              <c:numCache>
                <c:formatCode>0.0%</c:formatCode>
                <c:ptCount val="2"/>
                <c:pt idx="0" formatCode="0%">
                  <c:v>0.16666666666666666</c:v>
                </c:pt>
                <c:pt idx="1">
                  <c:v>0.625</c:v>
                </c:pt>
              </c:numCache>
            </c:numRef>
          </c:val>
          <c:extLst>
            <c:ext xmlns:c16="http://schemas.microsoft.com/office/drawing/2014/chart" uri="{C3380CC4-5D6E-409C-BE32-E72D297353CC}">
              <c16:uniqueId val="{00000001-83A3-464D-85DA-B28D69E09AFB}"/>
            </c:ext>
          </c:extLst>
        </c:ser>
        <c:dLbls>
          <c:showLegendKey val="0"/>
          <c:showVal val="0"/>
          <c:showCatName val="0"/>
          <c:showSerName val="0"/>
          <c:showPercent val="0"/>
          <c:showBubbleSize val="0"/>
        </c:dLbls>
        <c:gapWidth val="219"/>
        <c:overlap val="-27"/>
        <c:axId val="-30328528"/>
        <c:axId val="-30327984"/>
      </c:barChart>
      <c:catAx>
        <c:axId val="-30328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7984"/>
        <c:crosses val="autoZero"/>
        <c:auto val="1"/>
        <c:lblAlgn val="ctr"/>
        <c:lblOffset val="100"/>
        <c:noMultiLvlLbl val="0"/>
      </c:catAx>
      <c:valAx>
        <c:axId val="-3032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85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'Bloating E13 P25'!$C$44</c:f>
              <c:strCache>
                <c:ptCount val="1"/>
                <c:pt idx="0">
                  <c:v>Weight gain mentioned</c:v>
                </c:pt>
              </c:strCache>
            </c:strRef>
          </c:tx>
          <c:spPr>
            <a:solidFill>
              <a:schemeClr val="accent1"/>
            </a:solidFill>
            <a:ln>
              <a:noFill/>
            </a:ln>
            <a:effectLst/>
          </c:spPr>
          <c:invertIfNegative val="0"/>
          <c:cat>
            <c:strRef>
              <c:f>'Bloating E13 P25'!$D$43:$E$43</c:f>
              <c:strCache>
                <c:ptCount val="2"/>
                <c:pt idx="0">
                  <c:v>Experts (n=15)</c:v>
                </c:pt>
                <c:pt idx="1">
                  <c:v>Patients (n=11)</c:v>
                </c:pt>
              </c:strCache>
            </c:strRef>
          </c:cat>
          <c:val>
            <c:numRef>
              <c:f>'Bloating E13 P25'!$D$44:$E$44</c:f>
              <c:numCache>
                <c:formatCode>0%</c:formatCode>
                <c:ptCount val="2"/>
                <c:pt idx="0">
                  <c:v>6.6666666666666666E-2</c:v>
                </c:pt>
                <c:pt idx="1">
                  <c:v>0.63636363636363635</c:v>
                </c:pt>
              </c:numCache>
            </c:numRef>
          </c:val>
          <c:extLst>
            <c:ext xmlns:c16="http://schemas.microsoft.com/office/drawing/2014/chart" uri="{C3380CC4-5D6E-409C-BE32-E72D297353CC}">
              <c16:uniqueId val="{00000000-005B-4F07-BAAE-591EF19BB725}"/>
            </c:ext>
          </c:extLst>
        </c:ser>
        <c:dLbls>
          <c:showLegendKey val="0"/>
          <c:showVal val="0"/>
          <c:showCatName val="0"/>
          <c:showSerName val="0"/>
          <c:showPercent val="0"/>
          <c:showBubbleSize val="0"/>
        </c:dLbls>
        <c:gapWidth val="219"/>
        <c:overlap val="-27"/>
        <c:axId val="-30318736"/>
        <c:axId val="-2141473856"/>
      </c:barChart>
      <c:catAx>
        <c:axId val="-30318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73856"/>
        <c:crosses val="autoZero"/>
        <c:auto val="1"/>
        <c:lblAlgn val="ctr"/>
        <c:lblOffset val="100"/>
        <c:noMultiLvlLbl val="0"/>
      </c:catAx>
      <c:valAx>
        <c:axId val="-21414738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8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E3/P11- Severity level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'PMS experience E3 P11'!$D$43</c:f>
              <c:strCache>
                <c:ptCount val="1"/>
                <c:pt idx="0">
                  <c:v>Patients (n=12)</c:v>
                </c:pt>
              </c:strCache>
            </c:strRef>
          </c:tx>
          <c:spPr>
            <a:solidFill>
              <a:schemeClr val="accent1"/>
            </a:solidFill>
            <a:ln>
              <a:noFill/>
            </a:ln>
            <a:effectLst/>
          </c:spPr>
          <c:invertIfNegative val="0"/>
          <c:cat>
            <c:strRef>
              <c:f>'PMS experience E3 P11'!$C$44:$C$46</c:f>
              <c:strCache>
                <c:ptCount val="3"/>
                <c:pt idx="0">
                  <c:v>Moderate-severe</c:v>
                </c:pt>
                <c:pt idx="1">
                  <c:v>Range</c:v>
                </c:pt>
                <c:pt idx="2">
                  <c:v>Mild-moderate</c:v>
                </c:pt>
              </c:strCache>
            </c:strRef>
          </c:cat>
          <c:val>
            <c:numRef>
              <c:f>'PMS experience E3 P11'!$D$44:$D$46</c:f>
              <c:numCache>
                <c:formatCode>0%</c:formatCode>
                <c:ptCount val="3"/>
                <c:pt idx="0">
                  <c:v>0.41666666666666669</c:v>
                </c:pt>
                <c:pt idx="1">
                  <c:v>0.33333333333333331</c:v>
                </c:pt>
                <c:pt idx="2">
                  <c:v>0.25</c:v>
                </c:pt>
              </c:numCache>
            </c:numRef>
          </c:val>
          <c:extLst>
            <c:ext xmlns:c16="http://schemas.microsoft.com/office/drawing/2014/chart" uri="{C3380CC4-5D6E-409C-BE32-E72D297353CC}">
              <c16:uniqueId val="{00000000-A8CF-405B-8DAB-5427FA49CDEF}"/>
            </c:ext>
          </c:extLst>
        </c:ser>
        <c:ser>
          <c:idx val="1"/>
          <c:order val="1"/>
          <c:tx>
            <c:strRef>
              <c:f>'PMS experience E3 P11'!$E$43</c:f>
              <c:strCache>
                <c:ptCount val="1"/>
                <c:pt idx="0">
                  <c:v>Experts (n=16)</c:v>
                </c:pt>
              </c:strCache>
            </c:strRef>
          </c:tx>
          <c:spPr>
            <a:solidFill>
              <a:schemeClr val="accent2"/>
            </a:solidFill>
            <a:ln>
              <a:noFill/>
            </a:ln>
            <a:effectLst/>
          </c:spPr>
          <c:invertIfNegative val="0"/>
          <c:cat>
            <c:strRef>
              <c:f>'PMS experience E3 P11'!$C$44:$C$46</c:f>
              <c:strCache>
                <c:ptCount val="3"/>
                <c:pt idx="0">
                  <c:v>Moderate-severe</c:v>
                </c:pt>
                <c:pt idx="1">
                  <c:v>Range</c:v>
                </c:pt>
                <c:pt idx="2">
                  <c:v>Mild-moderate</c:v>
                </c:pt>
              </c:strCache>
            </c:strRef>
          </c:cat>
          <c:val>
            <c:numRef>
              <c:f>'PMS experience E3 P11'!$E$44:$E$46</c:f>
              <c:numCache>
                <c:formatCode>0%</c:formatCode>
                <c:ptCount val="3"/>
                <c:pt idx="0">
                  <c:v>0.875</c:v>
                </c:pt>
                <c:pt idx="1">
                  <c:v>6.25E-2</c:v>
                </c:pt>
                <c:pt idx="2">
                  <c:v>6.25E-2</c:v>
                </c:pt>
              </c:numCache>
            </c:numRef>
          </c:val>
          <c:extLst>
            <c:ext xmlns:c16="http://schemas.microsoft.com/office/drawing/2014/chart" uri="{C3380CC4-5D6E-409C-BE32-E72D297353CC}">
              <c16:uniqueId val="{00000001-A8CF-405B-8DAB-5427FA49CDEF}"/>
            </c:ext>
          </c:extLst>
        </c:ser>
        <c:dLbls>
          <c:showLegendKey val="0"/>
          <c:showVal val="0"/>
          <c:showCatName val="0"/>
          <c:showSerName val="0"/>
          <c:showPercent val="0"/>
          <c:showBubbleSize val="0"/>
        </c:dLbls>
        <c:gapWidth val="182"/>
        <c:axId val="-30323088"/>
        <c:axId val="-30337232"/>
      </c:barChart>
      <c:catAx>
        <c:axId val="-30323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7232"/>
        <c:crosses val="autoZero"/>
        <c:auto val="1"/>
        <c:lblAlgn val="ctr"/>
        <c:lblOffset val="100"/>
        <c:noMultiLvlLbl val="0"/>
      </c:catAx>
      <c:valAx>
        <c:axId val="-303372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30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b="0" i="0" baseline="0">
                <a:effectLst/>
              </a:rPr>
              <a:t>E14- Do exacerbated conditions count as premenstrual symptoms?</a:t>
            </a:r>
            <a:endParaRPr lang="en-GB"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'PME E14 P26'!$Q$21</c:f>
              <c:strCache>
                <c:ptCount val="1"/>
                <c:pt idx="0">
                  <c:v>Yes</c:v>
                </c:pt>
              </c:strCache>
            </c:strRef>
          </c:tx>
          <c:spPr>
            <a:solidFill>
              <a:schemeClr val="accent1"/>
            </a:solidFill>
            <a:ln>
              <a:noFill/>
            </a:ln>
            <a:effectLst/>
          </c:spPr>
          <c:invertIfNegative val="0"/>
          <c:cat>
            <c:strRef>
              <c:f>'PME E14 P26'!$R$20:$S$20</c:f>
              <c:strCache>
                <c:ptCount val="2"/>
                <c:pt idx="0">
                  <c:v>Clinical experts (n=12)</c:v>
                </c:pt>
                <c:pt idx="1">
                  <c:v>Academic experts (n=3)</c:v>
                </c:pt>
              </c:strCache>
            </c:strRef>
          </c:cat>
          <c:val>
            <c:numRef>
              <c:f>'PME E14 P26'!$R$21:$S$21</c:f>
              <c:numCache>
                <c:formatCode>0%</c:formatCode>
                <c:ptCount val="2"/>
                <c:pt idx="0">
                  <c:v>0.25</c:v>
                </c:pt>
                <c:pt idx="1">
                  <c:v>0.33333333333333331</c:v>
                </c:pt>
              </c:numCache>
            </c:numRef>
          </c:val>
          <c:extLst>
            <c:ext xmlns:c16="http://schemas.microsoft.com/office/drawing/2014/chart" uri="{C3380CC4-5D6E-409C-BE32-E72D297353CC}">
              <c16:uniqueId val="{00000000-89FD-4F63-9BF7-74339FEAE05B}"/>
            </c:ext>
          </c:extLst>
        </c:ser>
        <c:ser>
          <c:idx val="1"/>
          <c:order val="1"/>
          <c:tx>
            <c:strRef>
              <c:f>'PME E14 P26'!$Q$22</c:f>
              <c:strCache>
                <c:ptCount val="1"/>
                <c:pt idx="0">
                  <c:v>No</c:v>
                </c:pt>
              </c:strCache>
            </c:strRef>
          </c:tx>
          <c:spPr>
            <a:solidFill>
              <a:schemeClr val="accent2"/>
            </a:solidFill>
            <a:ln>
              <a:noFill/>
            </a:ln>
            <a:effectLst/>
          </c:spPr>
          <c:invertIfNegative val="0"/>
          <c:cat>
            <c:strRef>
              <c:f>'PME E14 P26'!$R$20:$S$20</c:f>
              <c:strCache>
                <c:ptCount val="2"/>
                <c:pt idx="0">
                  <c:v>Clinical experts (n=12)</c:v>
                </c:pt>
                <c:pt idx="1">
                  <c:v>Academic experts (n=3)</c:v>
                </c:pt>
              </c:strCache>
            </c:strRef>
          </c:cat>
          <c:val>
            <c:numRef>
              <c:f>'PME E14 P26'!$R$22:$S$22</c:f>
              <c:numCache>
                <c:formatCode>0%</c:formatCode>
                <c:ptCount val="2"/>
                <c:pt idx="0">
                  <c:v>0.75</c:v>
                </c:pt>
                <c:pt idx="1">
                  <c:v>0.66666666666666663</c:v>
                </c:pt>
              </c:numCache>
            </c:numRef>
          </c:val>
          <c:extLst>
            <c:ext xmlns:c16="http://schemas.microsoft.com/office/drawing/2014/chart" uri="{C3380CC4-5D6E-409C-BE32-E72D297353CC}">
              <c16:uniqueId val="{00000001-89FD-4F63-9BF7-74339FEAE05B}"/>
            </c:ext>
          </c:extLst>
        </c:ser>
        <c:dLbls>
          <c:showLegendKey val="0"/>
          <c:showVal val="0"/>
          <c:showCatName val="0"/>
          <c:showSerName val="0"/>
          <c:showPercent val="0"/>
          <c:showBubbleSize val="0"/>
        </c:dLbls>
        <c:gapWidth val="182"/>
        <c:axId val="-2141459712"/>
        <c:axId val="-2141465152"/>
      </c:barChart>
      <c:catAx>
        <c:axId val="-2141459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65152"/>
        <c:crosses val="autoZero"/>
        <c:auto val="1"/>
        <c:lblAlgn val="ctr"/>
        <c:lblOffset val="100"/>
        <c:noMultiLvlLbl val="0"/>
      </c:catAx>
      <c:valAx>
        <c:axId val="-214146515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597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b="0" i="0" u="none" strike="noStrike" baseline="0">
                <a:effectLst/>
              </a:rPr>
              <a:t>E14- How does PME relate to PMDD/ PMS diagnosis? </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'PME E14 P26'!$C$43</c:f>
              <c:strCache>
                <c:ptCount val="1"/>
                <c:pt idx="0">
                  <c:v>Clinicians (n=12)</c:v>
                </c:pt>
              </c:strCache>
            </c:strRef>
          </c:tx>
          <c:spPr>
            <a:solidFill>
              <a:schemeClr val="accent1"/>
            </a:solidFill>
            <a:ln>
              <a:noFill/>
            </a:ln>
            <a:effectLst/>
          </c:spPr>
          <c:invertIfNegative val="0"/>
          <c:cat>
            <c:strRef>
              <c:f>'PME E14 P26'!$B$44:$B$45</c:f>
              <c:strCache>
                <c:ptCount val="2"/>
                <c:pt idx="0">
                  <c:v>Potentially part of PMDD/PMS </c:v>
                </c:pt>
                <c:pt idx="1">
                  <c:v>Categorically different to PMDD/PMS </c:v>
                </c:pt>
              </c:strCache>
            </c:strRef>
          </c:cat>
          <c:val>
            <c:numRef>
              <c:f>'PME E14 P26'!$C$44:$C$45</c:f>
              <c:numCache>
                <c:formatCode>0%</c:formatCode>
                <c:ptCount val="2"/>
                <c:pt idx="0">
                  <c:v>8.3333333333333329E-2</c:v>
                </c:pt>
                <c:pt idx="1">
                  <c:v>0.91666666666666663</c:v>
                </c:pt>
              </c:numCache>
            </c:numRef>
          </c:val>
          <c:extLst>
            <c:ext xmlns:c16="http://schemas.microsoft.com/office/drawing/2014/chart" uri="{C3380CC4-5D6E-409C-BE32-E72D297353CC}">
              <c16:uniqueId val="{00000000-D3B2-4024-9DC7-E78DCB6B383B}"/>
            </c:ext>
          </c:extLst>
        </c:ser>
        <c:ser>
          <c:idx val="1"/>
          <c:order val="1"/>
          <c:tx>
            <c:strRef>
              <c:f>'PME E14 P26'!$D$43</c:f>
              <c:strCache>
                <c:ptCount val="1"/>
                <c:pt idx="0">
                  <c:v>Social psychologists (n=3)</c:v>
                </c:pt>
              </c:strCache>
            </c:strRef>
          </c:tx>
          <c:spPr>
            <a:solidFill>
              <a:schemeClr val="accent2"/>
            </a:solidFill>
            <a:ln>
              <a:noFill/>
            </a:ln>
            <a:effectLst/>
          </c:spPr>
          <c:invertIfNegative val="0"/>
          <c:cat>
            <c:strRef>
              <c:f>'PME E14 P26'!$B$44:$B$45</c:f>
              <c:strCache>
                <c:ptCount val="2"/>
                <c:pt idx="0">
                  <c:v>Potentially part of PMDD/PMS </c:v>
                </c:pt>
                <c:pt idx="1">
                  <c:v>Categorically different to PMDD/PMS </c:v>
                </c:pt>
              </c:strCache>
            </c:strRef>
          </c:cat>
          <c:val>
            <c:numRef>
              <c:f>'PME E14 P26'!$D$44:$D$45</c:f>
              <c:numCache>
                <c:formatCode>0%</c:formatCode>
                <c:ptCount val="2"/>
                <c:pt idx="0">
                  <c:v>0</c:v>
                </c:pt>
                <c:pt idx="1">
                  <c:v>1</c:v>
                </c:pt>
              </c:numCache>
            </c:numRef>
          </c:val>
          <c:extLst>
            <c:ext xmlns:c16="http://schemas.microsoft.com/office/drawing/2014/chart" uri="{C3380CC4-5D6E-409C-BE32-E72D297353CC}">
              <c16:uniqueId val="{00000001-D3B2-4024-9DC7-E78DCB6B383B}"/>
            </c:ext>
          </c:extLst>
        </c:ser>
        <c:dLbls>
          <c:showLegendKey val="0"/>
          <c:showVal val="0"/>
          <c:showCatName val="0"/>
          <c:showSerName val="0"/>
          <c:showPercent val="0"/>
          <c:showBubbleSize val="0"/>
        </c:dLbls>
        <c:gapWidth val="182"/>
        <c:axId val="-2141464608"/>
        <c:axId val="-2141479296"/>
      </c:barChart>
      <c:catAx>
        <c:axId val="-2141464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79296"/>
        <c:crosses val="autoZero"/>
        <c:auto val="1"/>
        <c:lblAlgn val="ctr"/>
        <c:lblOffset val="100"/>
        <c:noMultiLvlLbl val="0"/>
      </c:catAx>
      <c:valAx>
        <c:axId val="-214147929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646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'Positive E15 P30'!$I$41</c:f>
              <c:strCache>
                <c:ptCount val="1"/>
                <c:pt idx="0">
                  <c:v>Positive change recalled</c:v>
                </c:pt>
              </c:strCache>
            </c:strRef>
          </c:tx>
          <c:spPr>
            <a:solidFill>
              <a:schemeClr val="accent1"/>
            </a:solidFill>
            <a:ln>
              <a:noFill/>
            </a:ln>
            <a:effectLst/>
          </c:spPr>
          <c:invertIfNegative val="0"/>
          <c:cat>
            <c:strRef>
              <c:f>'Positive E15 P30'!$J$40:$J$40</c:f>
              <c:strCache>
                <c:ptCount val="1"/>
                <c:pt idx="0">
                  <c:v>Patients (n=12)</c:v>
                </c:pt>
              </c:strCache>
            </c:strRef>
          </c:cat>
          <c:val>
            <c:numRef>
              <c:f>'Positive E15 P30'!$J$41:$J$41</c:f>
              <c:numCache>
                <c:formatCode>0%</c:formatCode>
                <c:ptCount val="1"/>
                <c:pt idx="0">
                  <c:v>0.5</c:v>
                </c:pt>
              </c:numCache>
            </c:numRef>
          </c:val>
          <c:extLst>
            <c:ext xmlns:c16="http://schemas.microsoft.com/office/drawing/2014/chart" uri="{C3380CC4-5D6E-409C-BE32-E72D297353CC}">
              <c16:uniqueId val="{00000000-9DBB-46F0-95B8-6434CEDA8775}"/>
            </c:ext>
          </c:extLst>
        </c:ser>
        <c:ser>
          <c:idx val="1"/>
          <c:order val="1"/>
          <c:tx>
            <c:strRef>
              <c:f>'Positive E15 P30'!$I$42</c:f>
              <c:strCache>
                <c:ptCount val="1"/>
                <c:pt idx="0">
                  <c:v>No positive change recalled</c:v>
                </c:pt>
              </c:strCache>
            </c:strRef>
          </c:tx>
          <c:spPr>
            <a:solidFill>
              <a:schemeClr val="accent2"/>
            </a:solidFill>
            <a:ln>
              <a:noFill/>
            </a:ln>
            <a:effectLst/>
          </c:spPr>
          <c:invertIfNegative val="0"/>
          <c:cat>
            <c:strRef>
              <c:f>'Positive E15 P30'!$J$40:$J$40</c:f>
              <c:strCache>
                <c:ptCount val="1"/>
                <c:pt idx="0">
                  <c:v>Patients (n=12)</c:v>
                </c:pt>
              </c:strCache>
            </c:strRef>
          </c:cat>
          <c:val>
            <c:numRef>
              <c:f>'Positive E15 P30'!$J$42:$J$42</c:f>
              <c:numCache>
                <c:formatCode>0%</c:formatCode>
                <c:ptCount val="1"/>
                <c:pt idx="0">
                  <c:v>0.5</c:v>
                </c:pt>
              </c:numCache>
            </c:numRef>
          </c:val>
          <c:extLst>
            <c:ext xmlns:c16="http://schemas.microsoft.com/office/drawing/2014/chart" uri="{C3380CC4-5D6E-409C-BE32-E72D297353CC}">
              <c16:uniqueId val="{00000001-9DBB-46F0-95B8-6434CEDA8775}"/>
            </c:ext>
          </c:extLst>
        </c:ser>
        <c:dLbls>
          <c:showLegendKey val="0"/>
          <c:showVal val="0"/>
          <c:showCatName val="0"/>
          <c:showSerName val="0"/>
          <c:showPercent val="0"/>
          <c:showBubbleSize val="0"/>
        </c:dLbls>
        <c:gapWidth val="219"/>
        <c:axId val="-2141474400"/>
        <c:axId val="-2141471680"/>
      </c:barChart>
      <c:catAx>
        <c:axId val="-2141474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71680"/>
        <c:crosses val="autoZero"/>
        <c:auto val="1"/>
        <c:lblAlgn val="ctr"/>
        <c:lblOffset val="100"/>
        <c:noMultiLvlLbl val="0"/>
      </c:catAx>
      <c:valAx>
        <c:axId val="-21414716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744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(E15/P30- Positive change recalled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'Positive E15 P30'!$I$41</c:f>
              <c:strCache>
                <c:ptCount val="1"/>
                <c:pt idx="0">
                  <c:v>Positive change recalled</c:v>
                </c:pt>
              </c:strCache>
            </c:strRef>
          </c:tx>
          <c:spPr>
            <a:solidFill>
              <a:schemeClr val="accent1"/>
            </a:solidFill>
            <a:ln>
              <a:noFill/>
            </a:ln>
            <a:effectLst/>
          </c:spPr>
          <c:invertIfNegative val="0"/>
          <c:cat>
            <c:strRef>
              <c:f>'Positive E15 P30'!$J$40:$L$40</c:f>
              <c:strCache>
                <c:ptCount val="3"/>
                <c:pt idx="0">
                  <c:v>Patients (n=12)</c:v>
                </c:pt>
                <c:pt idx="1">
                  <c:v>Clinicians (n=12)</c:v>
                </c:pt>
                <c:pt idx="2">
                  <c:v>Social psychologists (n=3)</c:v>
                </c:pt>
              </c:strCache>
            </c:strRef>
          </c:cat>
          <c:val>
            <c:numRef>
              <c:f>'Positive E15 P30'!$J$41:$L$41</c:f>
              <c:numCache>
                <c:formatCode>0%</c:formatCode>
                <c:ptCount val="3"/>
                <c:pt idx="0">
                  <c:v>0.5</c:v>
                </c:pt>
                <c:pt idx="1">
                  <c:v>0.83333333333333337</c:v>
                </c:pt>
                <c:pt idx="2">
                  <c:v>1</c:v>
                </c:pt>
              </c:numCache>
            </c:numRef>
          </c:val>
          <c:extLst>
            <c:ext xmlns:c16="http://schemas.microsoft.com/office/drawing/2014/chart" uri="{C3380CC4-5D6E-409C-BE32-E72D297353CC}">
              <c16:uniqueId val="{00000000-7977-4312-9077-03678BB0D9C6}"/>
            </c:ext>
          </c:extLst>
        </c:ser>
        <c:dLbls>
          <c:showLegendKey val="0"/>
          <c:showVal val="0"/>
          <c:showCatName val="0"/>
          <c:showSerName val="0"/>
          <c:showPercent val="0"/>
          <c:showBubbleSize val="0"/>
        </c:dLbls>
        <c:gapWidth val="219"/>
        <c:overlap val="-27"/>
        <c:axId val="-2141486368"/>
        <c:axId val="-2141460256"/>
      </c:barChart>
      <c:catAx>
        <c:axId val="-2141486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60256"/>
        <c:crosses val="autoZero"/>
        <c:auto val="1"/>
        <c:lblAlgn val="ctr"/>
        <c:lblOffset val="100"/>
        <c:noMultiLvlLbl val="0"/>
      </c:catAx>
      <c:valAx>
        <c:axId val="-21414602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86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Cambria" panose="02040503050406030204" pitchFamily="18" charset="0"/>
                <a:ea typeface="Cambria" panose="02040503050406030204" pitchFamily="18" charset="0"/>
                <a:cs typeface="+mn-cs"/>
              </a:defRPr>
            </a:pPr>
            <a:r>
              <a:rPr lang="en-GB" sz="1200">
                <a:solidFill>
                  <a:sysClr val="windowText" lastClr="000000"/>
                </a:solidFill>
                <a:latin typeface="Cambria" panose="02040503050406030204" pitchFamily="18" charset="0"/>
                <a:ea typeface="Cambria" panose="02040503050406030204" pitchFamily="18" charset="0"/>
              </a:rPr>
              <a:t>E17/P29- Top 10 reasons cited for 'PMS controversy'</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Cambria" panose="02040503050406030204" pitchFamily="18" charset="0"/>
              <a:ea typeface="Cambria" panose="02040503050406030204" pitchFamily="18" charset="0"/>
              <a:cs typeface="+mn-cs"/>
            </a:defRPr>
          </a:pPr>
          <a:endParaRPr lang="en-US"/>
        </a:p>
      </c:txPr>
    </c:title>
    <c:autoTitleDeleted val="0"/>
    <c:plotArea>
      <c:layout/>
      <c:barChart>
        <c:barDir val="bar"/>
        <c:grouping val="clustered"/>
        <c:varyColors val="0"/>
        <c:ser>
          <c:idx val="1"/>
          <c:order val="1"/>
          <c:tx>
            <c:strRef>
              <c:f>'Controversy E17 P29'!$T$61</c:f>
              <c:strCache>
                <c:ptCount val="1"/>
                <c:pt idx="0">
                  <c:v>Patients (n=12)</c:v>
                </c:pt>
              </c:strCache>
            </c:strRef>
          </c:tx>
          <c:spPr>
            <a:solidFill>
              <a:schemeClr val="accent3"/>
            </a:solidFill>
            <a:ln>
              <a:noFill/>
            </a:ln>
            <a:effectLst/>
          </c:spPr>
          <c:invertIfNegative val="0"/>
          <c:cat>
            <c:strRef>
              <c:f>'Controversy E17 P29'!$R$62:$R$71</c:f>
              <c:strCache>
                <c:ptCount val="10"/>
                <c:pt idx="0">
                  <c:v>10. Frequent misdiagnosis</c:v>
                </c:pt>
                <c:pt idx="1">
                  <c:v>9. Difficult to 'cure'/ treat</c:v>
                </c:pt>
                <c:pt idx="2">
                  <c:v>8. No biological test</c:v>
                </c:pt>
                <c:pt idx="3">
                  <c:v>7. Variation in experiences</c:v>
                </c:pt>
                <c:pt idx="4">
                  <c:v>6. Mental health stigma</c:v>
                </c:pt>
                <c:pt idx="5">
                  <c:v>5. Lack of/ difficult to research</c:v>
                </c:pt>
                <c:pt idx="6">
                  <c:v>4. (Inter) Disciplinary differences</c:v>
                </c:pt>
                <c:pt idx="7">
                  <c:v>3. Lack of open discussion or education</c:v>
                </c:pt>
                <c:pt idx="8">
                  <c:v>2. Disbelief/ minimised experiences</c:v>
                </c:pt>
                <c:pt idx="9">
                  <c:v>1. Stigmatises all women</c:v>
                </c:pt>
              </c:strCache>
            </c:strRef>
          </c:cat>
          <c:val>
            <c:numRef>
              <c:f>'Controversy E17 P29'!$T$62:$T$71</c:f>
              <c:numCache>
                <c:formatCode>General</c:formatCode>
                <c:ptCount val="10"/>
                <c:pt idx="0">
                  <c:v>0</c:v>
                </c:pt>
                <c:pt idx="1">
                  <c:v>1</c:v>
                </c:pt>
                <c:pt idx="2">
                  <c:v>3</c:v>
                </c:pt>
                <c:pt idx="3">
                  <c:v>2</c:v>
                </c:pt>
                <c:pt idx="4">
                  <c:v>2</c:v>
                </c:pt>
                <c:pt idx="5">
                  <c:v>4</c:v>
                </c:pt>
                <c:pt idx="6">
                  <c:v>0</c:v>
                </c:pt>
                <c:pt idx="7">
                  <c:v>5</c:v>
                </c:pt>
                <c:pt idx="8">
                  <c:v>10</c:v>
                </c:pt>
                <c:pt idx="9">
                  <c:v>8</c:v>
                </c:pt>
              </c:numCache>
            </c:numRef>
          </c:val>
          <c:extLst>
            <c:ext xmlns:c16="http://schemas.microsoft.com/office/drawing/2014/chart" uri="{C3380CC4-5D6E-409C-BE32-E72D297353CC}">
              <c16:uniqueId val="{00000000-3323-493C-A7A3-553097E485C7}"/>
            </c:ext>
          </c:extLst>
        </c:ser>
        <c:ser>
          <c:idx val="2"/>
          <c:order val="2"/>
          <c:tx>
            <c:strRef>
              <c:f>'Controversy E17 P29'!$U$61</c:f>
              <c:strCache>
                <c:ptCount val="1"/>
                <c:pt idx="0">
                  <c:v>Clinicians (n=13)</c:v>
                </c:pt>
              </c:strCache>
            </c:strRef>
          </c:tx>
          <c:spPr>
            <a:solidFill>
              <a:schemeClr val="accent5"/>
            </a:solidFill>
            <a:ln>
              <a:noFill/>
            </a:ln>
            <a:effectLst/>
          </c:spPr>
          <c:invertIfNegative val="0"/>
          <c:cat>
            <c:strRef>
              <c:f>'Controversy E17 P29'!$R$62:$R$71</c:f>
              <c:strCache>
                <c:ptCount val="10"/>
                <c:pt idx="0">
                  <c:v>10. Frequent misdiagnosis</c:v>
                </c:pt>
                <c:pt idx="1">
                  <c:v>9. Difficult to 'cure'/ treat</c:v>
                </c:pt>
                <c:pt idx="2">
                  <c:v>8. No biological test</c:v>
                </c:pt>
                <c:pt idx="3">
                  <c:v>7. Variation in experiences</c:v>
                </c:pt>
                <c:pt idx="4">
                  <c:v>6. Mental health stigma</c:v>
                </c:pt>
                <c:pt idx="5">
                  <c:v>5. Lack of/ difficult to research</c:v>
                </c:pt>
                <c:pt idx="6">
                  <c:v>4. (Inter) Disciplinary differences</c:v>
                </c:pt>
                <c:pt idx="7">
                  <c:v>3. Lack of open discussion or education</c:v>
                </c:pt>
                <c:pt idx="8">
                  <c:v>2. Disbelief/ minimised experiences</c:v>
                </c:pt>
                <c:pt idx="9">
                  <c:v>1. Stigmatises all women</c:v>
                </c:pt>
              </c:strCache>
            </c:strRef>
          </c:cat>
          <c:val>
            <c:numRef>
              <c:f>'Controversy E17 P29'!$U$62:$U$71</c:f>
              <c:numCache>
                <c:formatCode>General</c:formatCode>
                <c:ptCount val="10"/>
                <c:pt idx="0">
                  <c:v>3</c:v>
                </c:pt>
                <c:pt idx="1">
                  <c:v>2</c:v>
                </c:pt>
                <c:pt idx="2">
                  <c:v>0</c:v>
                </c:pt>
                <c:pt idx="3">
                  <c:v>3</c:v>
                </c:pt>
                <c:pt idx="4">
                  <c:v>4</c:v>
                </c:pt>
                <c:pt idx="5">
                  <c:v>4</c:v>
                </c:pt>
                <c:pt idx="6">
                  <c:v>9</c:v>
                </c:pt>
                <c:pt idx="7">
                  <c:v>4</c:v>
                </c:pt>
                <c:pt idx="8">
                  <c:v>5</c:v>
                </c:pt>
                <c:pt idx="9">
                  <c:v>11</c:v>
                </c:pt>
              </c:numCache>
            </c:numRef>
          </c:val>
          <c:extLst>
            <c:ext xmlns:c16="http://schemas.microsoft.com/office/drawing/2014/chart" uri="{C3380CC4-5D6E-409C-BE32-E72D297353CC}">
              <c16:uniqueId val="{00000001-3323-493C-A7A3-553097E485C7}"/>
            </c:ext>
          </c:extLst>
        </c:ser>
        <c:ser>
          <c:idx val="3"/>
          <c:order val="3"/>
          <c:tx>
            <c:strRef>
              <c:f>'Controversy E17 P29'!$V$61</c:f>
              <c:strCache>
                <c:ptCount val="1"/>
                <c:pt idx="0">
                  <c:v>Critical psychologists (n=3)</c:v>
                </c:pt>
              </c:strCache>
            </c:strRef>
          </c:tx>
          <c:spPr>
            <a:solidFill>
              <a:schemeClr val="accent1">
                <a:lumMod val="60000"/>
              </a:schemeClr>
            </a:solidFill>
            <a:ln>
              <a:noFill/>
            </a:ln>
            <a:effectLst/>
          </c:spPr>
          <c:invertIfNegative val="0"/>
          <c:cat>
            <c:strRef>
              <c:f>'Controversy E17 P29'!$R$62:$R$71</c:f>
              <c:strCache>
                <c:ptCount val="10"/>
                <c:pt idx="0">
                  <c:v>10. Frequent misdiagnosis</c:v>
                </c:pt>
                <c:pt idx="1">
                  <c:v>9. Difficult to 'cure'/ treat</c:v>
                </c:pt>
                <c:pt idx="2">
                  <c:v>8. No biological test</c:v>
                </c:pt>
                <c:pt idx="3">
                  <c:v>7. Variation in experiences</c:v>
                </c:pt>
                <c:pt idx="4">
                  <c:v>6. Mental health stigma</c:v>
                </c:pt>
                <c:pt idx="5">
                  <c:v>5. Lack of/ difficult to research</c:v>
                </c:pt>
                <c:pt idx="6">
                  <c:v>4. (Inter) Disciplinary differences</c:v>
                </c:pt>
                <c:pt idx="7">
                  <c:v>3. Lack of open discussion or education</c:v>
                </c:pt>
                <c:pt idx="8">
                  <c:v>2. Disbelief/ minimised experiences</c:v>
                </c:pt>
                <c:pt idx="9">
                  <c:v>1. Stigmatises all women</c:v>
                </c:pt>
              </c:strCache>
            </c:strRef>
          </c:cat>
          <c:val>
            <c:numRef>
              <c:f>'Controversy E17 P29'!$V$62:$V$71</c:f>
              <c:numCache>
                <c:formatCode>General</c:formatCode>
                <c:ptCount val="10"/>
                <c:pt idx="0">
                  <c:v>0</c:v>
                </c:pt>
                <c:pt idx="1">
                  <c:v>0</c:v>
                </c:pt>
                <c:pt idx="2">
                  <c:v>0</c:v>
                </c:pt>
                <c:pt idx="3">
                  <c:v>0</c:v>
                </c:pt>
                <c:pt idx="4">
                  <c:v>0</c:v>
                </c:pt>
                <c:pt idx="5">
                  <c:v>0</c:v>
                </c:pt>
                <c:pt idx="6">
                  <c:v>0</c:v>
                </c:pt>
                <c:pt idx="7">
                  <c:v>0</c:v>
                </c:pt>
                <c:pt idx="8">
                  <c:v>2</c:v>
                </c:pt>
                <c:pt idx="9">
                  <c:v>3</c:v>
                </c:pt>
              </c:numCache>
            </c:numRef>
          </c:val>
          <c:extLst>
            <c:ext xmlns:c16="http://schemas.microsoft.com/office/drawing/2014/chart" uri="{C3380CC4-5D6E-409C-BE32-E72D297353CC}">
              <c16:uniqueId val="{00000002-3323-493C-A7A3-553097E485C7}"/>
            </c:ext>
          </c:extLst>
        </c:ser>
        <c:dLbls>
          <c:showLegendKey val="0"/>
          <c:showVal val="0"/>
          <c:showCatName val="0"/>
          <c:showSerName val="0"/>
          <c:showPercent val="0"/>
          <c:showBubbleSize val="0"/>
        </c:dLbls>
        <c:gapWidth val="182"/>
        <c:axId val="-2141470048"/>
        <c:axId val="-2141473312"/>
        <c:extLst>
          <c:ext xmlns:c15="http://schemas.microsoft.com/office/drawing/2012/chart" uri="{02D57815-91ED-43cb-92C2-25804820EDAC}">
            <c15:filteredBarSeries>
              <c15:ser>
                <c:idx val="0"/>
                <c:order val="0"/>
                <c:tx>
                  <c:strRef>
                    <c:extLst>
                      <c:ext uri="{02D57815-91ED-43cb-92C2-25804820EDAC}">
                        <c15:formulaRef>
                          <c15:sqref>'Controversy E17 P29'!$S$61</c15:sqref>
                        </c15:formulaRef>
                      </c:ext>
                    </c:extLst>
                    <c:strCache>
                      <c:ptCount val="1"/>
                    </c:strCache>
                  </c:strRef>
                </c:tx>
                <c:spPr>
                  <a:solidFill>
                    <a:schemeClr val="accent1"/>
                  </a:solidFill>
                  <a:ln>
                    <a:noFill/>
                  </a:ln>
                  <a:effectLst/>
                </c:spPr>
                <c:invertIfNegative val="0"/>
                <c:cat>
                  <c:strRef>
                    <c:extLst>
                      <c:ext uri="{02D57815-91ED-43cb-92C2-25804820EDAC}">
                        <c15:formulaRef>
                          <c15:sqref>'Controversy E17 P29'!$R$62:$R$71</c15:sqref>
                        </c15:formulaRef>
                      </c:ext>
                    </c:extLst>
                    <c:strCache>
                      <c:ptCount val="10"/>
                      <c:pt idx="0">
                        <c:v>10. Frequent misdiagnosis</c:v>
                      </c:pt>
                      <c:pt idx="1">
                        <c:v>9. Difficult to 'cure'/ treat</c:v>
                      </c:pt>
                      <c:pt idx="2">
                        <c:v>8. No biological test</c:v>
                      </c:pt>
                      <c:pt idx="3">
                        <c:v>7. Variation in experiences</c:v>
                      </c:pt>
                      <c:pt idx="4">
                        <c:v>6. Mental health stigma</c:v>
                      </c:pt>
                      <c:pt idx="5">
                        <c:v>5. Lack of/ difficult to research</c:v>
                      </c:pt>
                      <c:pt idx="6">
                        <c:v>4. (Inter) Disciplinary differences</c:v>
                      </c:pt>
                      <c:pt idx="7">
                        <c:v>3. Lack of open discussion or education</c:v>
                      </c:pt>
                      <c:pt idx="8">
                        <c:v>2. Disbelief/ minimised experiences</c:v>
                      </c:pt>
                      <c:pt idx="9">
                        <c:v>1. Stigmatises all women</c:v>
                      </c:pt>
                    </c:strCache>
                  </c:strRef>
                </c:cat>
                <c:val>
                  <c:numRef>
                    <c:extLst>
                      <c:ext uri="{02D57815-91ED-43cb-92C2-25804820EDAC}">
                        <c15:formulaRef>
                          <c15:sqref>'Controversy E17 P29'!$S$62:$S$71</c15:sqref>
                        </c15:formulaRef>
                      </c:ext>
                    </c:extLst>
                    <c:numCache>
                      <c:formatCode>General</c:formatCode>
                      <c:ptCount val="10"/>
                    </c:numCache>
                  </c:numRef>
                </c:val>
                <c:extLst>
                  <c:ext xmlns:c16="http://schemas.microsoft.com/office/drawing/2014/chart" uri="{C3380CC4-5D6E-409C-BE32-E72D297353CC}">
                    <c16:uniqueId val="{00000003-3323-493C-A7A3-553097E485C7}"/>
                  </c:ext>
                </c:extLst>
              </c15:ser>
            </c15:filteredBarSeries>
          </c:ext>
        </c:extLst>
      </c:barChart>
      <c:catAx>
        <c:axId val="-21414700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Cambria" panose="02040503050406030204" pitchFamily="18" charset="0"/>
                <a:ea typeface="Cambria" panose="02040503050406030204" pitchFamily="18" charset="0"/>
                <a:cs typeface="+mn-cs"/>
              </a:defRPr>
            </a:pPr>
            <a:endParaRPr lang="en-US"/>
          </a:p>
        </c:txPr>
        <c:crossAx val="-2141473312"/>
        <c:crosses val="autoZero"/>
        <c:auto val="1"/>
        <c:lblAlgn val="ctr"/>
        <c:lblOffset val="100"/>
        <c:noMultiLvlLbl val="0"/>
      </c:catAx>
      <c:valAx>
        <c:axId val="-21414733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700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Cambria" panose="02040503050406030204" pitchFamily="18" charset="0"/>
              <a:ea typeface="Cambria" panose="02040503050406030204" pitchFamily="18" charset="0"/>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P29- Patients who have experienced disbelief in their premenstrual symptoms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'Controversy E17 P29'!$B$40:$C$40</c:f>
              <c:strCache>
                <c:ptCount val="2"/>
                <c:pt idx="0">
                  <c:v>White British (n=4)</c:v>
                </c:pt>
                <c:pt idx="1">
                  <c:v>Black or Bangladeshi British, or Mixed Race US (n=7)</c:v>
                </c:pt>
              </c:strCache>
            </c:strRef>
          </c:cat>
          <c:val>
            <c:numRef>
              <c:f>'Controversy E17 P29'!$B$41:$C$41</c:f>
              <c:numCache>
                <c:formatCode>0%</c:formatCode>
                <c:ptCount val="2"/>
                <c:pt idx="0">
                  <c:v>0.25</c:v>
                </c:pt>
                <c:pt idx="1">
                  <c:v>0.8571428571428571</c:v>
                </c:pt>
              </c:numCache>
            </c:numRef>
          </c:val>
          <c:extLst>
            <c:ext xmlns:c16="http://schemas.microsoft.com/office/drawing/2014/chart" uri="{C3380CC4-5D6E-409C-BE32-E72D297353CC}">
              <c16:uniqueId val="{00000000-9A5C-4E90-B170-97D4B010FD0B}"/>
            </c:ext>
          </c:extLst>
        </c:ser>
        <c:dLbls>
          <c:showLegendKey val="0"/>
          <c:showVal val="0"/>
          <c:showCatName val="0"/>
          <c:showSerName val="0"/>
          <c:showPercent val="0"/>
          <c:showBubbleSize val="0"/>
        </c:dLbls>
        <c:gapWidth val="219"/>
        <c:overlap val="-27"/>
        <c:axId val="-2141472768"/>
        <c:axId val="-2141457536"/>
      </c:barChart>
      <c:catAx>
        <c:axId val="-2141472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57536"/>
        <c:crosses val="autoZero"/>
        <c:auto val="1"/>
        <c:lblAlgn val="ctr"/>
        <c:lblOffset val="100"/>
        <c:noMultiLvlLbl val="0"/>
      </c:catAx>
      <c:valAx>
        <c:axId val="-21414575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72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'Controversy E17 P29'!$B$40</c:f>
              <c:strCache>
                <c:ptCount val="1"/>
                <c:pt idx="0">
                  <c:v>White British (n=4)</c:v>
                </c:pt>
              </c:strCache>
            </c:strRef>
          </c:tx>
          <c:spPr>
            <a:solidFill>
              <a:schemeClr val="accent1"/>
            </a:solidFill>
            <a:ln>
              <a:noFill/>
            </a:ln>
            <a:effectLst/>
          </c:spPr>
          <c:invertIfNegative val="0"/>
          <c:cat>
            <c:strRef>
              <c:f>'Controversy E17 P29'!$A$41:$A$42</c:f>
              <c:strCache>
                <c:ptCount val="2"/>
                <c:pt idx="0">
                  <c:v>Yes</c:v>
                </c:pt>
                <c:pt idx="1">
                  <c:v>No</c:v>
                </c:pt>
              </c:strCache>
            </c:strRef>
          </c:cat>
          <c:val>
            <c:numRef>
              <c:f>'Controversy E17 P29'!$B$41:$B$42</c:f>
              <c:numCache>
                <c:formatCode>0%</c:formatCode>
                <c:ptCount val="2"/>
                <c:pt idx="0">
                  <c:v>0.25</c:v>
                </c:pt>
                <c:pt idx="1">
                  <c:v>0.75</c:v>
                </c:pt>
              </c:numCache>
            </c:numRef>
          </c:val>
          <c:extLst>
            <c:ext xmlns:c16="http://schemas.microsoft.com/office/drawing/2014/chart" uri="{C3380CC4-5D6E-409C-BE32-E72D297353CC}">
              <c16:uniqueId val="{00000000-F1C6-443A-BC3D-EC604714DEDD}"/>
            </c:ext>
          </c:extLst>
        </c:ser>
        <c:ser>
          <c:idx val="1"/>
          <c:order val="1"/>
          <c:tx>
            <c:strRef>
              <c:f>'Controversy E17 P29'!$C$40</c:f>
              <c:strCache>
                <c:ptCount val="1"/>
                <c:pt idx="0">
                  <c:v>Black or Bangladeshi British, or Mixed Race US (n=7)</c:v>
                </c:pt>
              </c:strCache>
            </c:strRef>
          </c:tx>
          <c:spPr>
            <a:solidFill>
              <a:schemeClr val="accent2"/>
            </a:solidFill>
            <a:ln>
              <a:noFill/>
            </a:ln>
            <a:effectLst/>
          </c:spPr>
          <c:invertIfNegative val="0"/>
          <c:cat>
            <c:strRef>
              <c:f>'Controversy E17 P29'!$A$41:$A$42</c:f>
              <c:strCache>
                <c:ptCount val="2"/>
                <c:pt idx="0">
                  <c:v>Yes</c:v>
                </c:pt>
                <c:pt idx="1">
                  <c:v>No</c:v>
                </c:pt>
              </c:strCache>
            </c:strRef>
          </c:cat>
          <c:val>
            <c:numRef>
              <c:f>'Controversy E17 P29'!$C$41:$C$42</c:f>
              <c:numCache>
                <c:formatCode>0%</c:formatCode>
                <c:ptCount val="2"/>
                <c:pt idx="0">
                  <c:v>0.8571428571428571</c:v>
                </c:pt>
                <c:pt idx="1">
                  <c:v>0.14000000000000001</c:v>
                </c:pt>
              </c:numCache>
            </c:numRef>
          </c:val>
          <c:extLst>
            <c:ext xmlns:c16="http://schemas.microsoft.com/office/drawing/2014/chart" uri="{C3380CC4-5D6E-409C-BE32-E72D297353CC}">
              <c16:uniqueId val="{00000001-F1C6-443A-BC3D-EC604714DEDD}"/>
            </c:ext>
          </c:extLst>
        </c:ser>
        <c:dLbls>
          <c:showLegendKey val="0"/>
          <c:showVal val="0"/>
          <c:showCatName val="0"/>
          <c:showSerName val="0"/>
          <c:showPercent val="0"/>
          <c:showBubbleSize val="0"/>
        </c:dLbls>
        <c:gapWidth val="219"/>
        <c:overlap val="-27"/>
        <c:axId val="-2141459168"/>
        <c:axId val="-2141462432"/>
      </c:barChart>
      <c:catAx>
        <c:axId val="-2141459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62432"/>
        <c:crosses val="autoZero"/>
        <c:auto val="1"/>
        <c:lblAlgn val="ctr"/>
        <c:lblOffset val="100"/>
        <c:noMultiLvlLbl val="0"/>
      </c:catAx>
      <c:valAx>
        <c:axId val="-21414624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59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b="0" i="0" u="none" strike="noStrike" baseline="0">
                <a:effectLst/>
              </a:rPr>
              <a:t>E17/P29- Top 10 reasons cited for 'PMS controversy'</a:t>
            </a:r>
            <a:endParaRPr lang="en-GB" sz="1200"/>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1"/>
          <c:order val="1"/>
          <c:tx>
            <c:strRef>
              <c:f>'Controversy E17 P29'!$T$61</c:f>
              <c:strCache>
                <c:ptCount val="1"/>
                <c:pt idx="0">
                  <c:v>Patients (n=12)</c:v>
                </c:pt>
              </c:strCache>
            </c:strRef>
          </c:tx>
          <c:spPr>
            <a:solidFill>
              <a:schemeClr val="accent2"/>
            </a:solidFill>
            <a:ln>
              <a:noFill/>
            </a:ln>
            <a:effectLst/>
          </c:spPr>
          <c:invertIfNegative val="0"/>
          <c:cat>
            <c:strRef>
              <c:f>'Controversy E17 P29'!$R$62:$R$71</c:f>
              <c:strCache>
                <c:ptCount val="10"/>
                <c:pt idx="0">
                  <c:v>10. Frequent misdiagnosis</c:v>
                </c:pt>
                <c:pt idx="1">
                  <c:v>9. Difficult to 'cure'/ treat</c:v>
                </c:pt>
                <c:pt idx="2">
                  <c:v>8. No biological test</c:v>
                </c:pt>
                <c:pt idx="3">
                  <c:v>7. Variation in experiences</c:v>
                </c:pt>
                <c:pt idx="4">
                  <c:v>6. Mental health stigma</c:v>
                </c:pt>
                <c:pt idx="5">
                  <c:v>5. Lack of/ difficult to research</c:v>
                </c:pt>
                <c:pt idx="6">
                  <c:v>4. (Inter) Disciplinary differences</c:v>
                </c:pt>
                <c:pt idx="7">
                  <c:v>3. Lack of open discussion or education</c:v>
                </c:pt>
                <c:pt idx="8">
                  <c:v>2. Disbelief/ minimised experiences</c:v>
                </c:pt>
                <c:pt idx="9">
                  <c:v>1. Stigmatises all women</c:v>
                </c:pt>
              </c:strCache>
            </c:strRef>
          </c:cat>
          <c:val>
            <c:numRef>
              <c:f>'Controversy E17 P29'!$T$62:$T$71</c:f>
              <c:numCache>
                <c:formatCode>General</c:formatCode>
                <c:ptCount val="10"/>
                <c:pt idx="0">
                  <c:v>0</c:v>
                </c:pt>
                <c:pt idx="1">
                  <c:v>1</c:v>
                </c:pt>
                <c:pt idx="2">
                  <c:v>3</c:v>
                </c:pt>
                <c:pt idx="3">
                  <c:v>2</c:v>
                </c:pt>
                <c:pt idx="4">
                  <c:v>2</c:v>
                </c:pt>
                <c:pt idx="5">
                  <c:v>4</c:v>
                </c:pt>
                <c:pt idx="6">
                  <c:v>0</c:v>
                </c:pt>
                <c:pt idx="7">
                  <c:v>5</c:v>
                </c:pt>
                <c:pt idx="8">
                  <c:v>10</c:v>
                </c:pt>
                <c:pt idx="9">
                  <c:v>8</c:v>
                </c:pt>
              </c:numCache>
            </c:numRef>
          </c:val>
          <c:extLst>
            <c:ext xmlns:c16="http://schemas.microsoft.com/office/drawing/2014/chart" uri="{C3380CC4-5D6E-409C-BE32-E72D297353CC}">
              <c16:uniqueId val="{00000000-0CD9-42F9-8810-AA8717F9EB99}"/>
            </c:ext>
          </c:extLst>
        </c:ser>
        <c:ser>
          <c:idx val="2"/>
          <c:order val="2"/>
          <c:tx>
            <c:strRef>
              <c:f>'Controversy E17 P29'!$U$61</c:f>
              <c:strCache>
                <c:ptCount val="1"/>
                <c:pt idx="0">
                  <c:v>Clinicians (n=13)</c:v>
                </c:pt>
              </c:strCache>
            </c:strRef>
          </c:tx>
          <c:spPr>
            <a:solidFill>
              <a:schemeClr val="accent3"/>
            </a:solidFill>
            <a:ln>
              <a:noFill/>
            </a:ln>
            <a:effectLst/>
          </c:spPr>
          <c:invertIfNegative val="0"/>
          <c:cat>
            <c:strRef>
              <c:f>'Controversy E17 P29'!$R$62:$R$71</c:f>
              <c:strCache>
                <c:ptCount val="10"/>
                <c:pt idx="0">
                  <c:v>10. Frequent misdiagnosis</c:v>
                </c:pt>
                <c:pt idx="1">
                  <c:v>9. Difficult to 'cure'/ treat</c:v>
                </c:pt>
                <c:pt idx="2">
                  <c:v>8. No biological test</c:v>
                </c:pt>
                <c:pt idx="3">
                  <c:v>7. Variation in experiences</c:v>
                </c:pt>
                <c:pt idx="4">
                  <c:v>6. Mental health stigma</c:v>
                </c:pt>
                <c:pt idx="5">
                  <c:v>5. Lack of/ difficult to research</c:v>
                </c:pt>
                <c:pt idx="6">
                  <c:v>4. (Inter) Disciplinary differences</c:v>
                </c:pt>
                <c:pt idx="7">
                  <c:v>3. Lack of open discussion or education</c:v>
                </c:pt>
                <c:pt idx="8">
                  <c:v>2. Disbelief/ minimised experiences</c:v>
                </c:pt>
                <c:pt idx="9">
                  <c:v>1. Stigmatises all women</c:v>
                </c:pt>
              </c:strCache>
            </c:strRef>
          </c:cat>
          <c:val>
            <c:numRef>
              <c:f>'Controversy E17 P29'!$U$62:$U$71</c:f>
              <c:numCache>
                <c:formatCode>General</c:formatCode>
                <c:ptCount val="10"/>
                <c:pt idx="0">
                  <c:v>3</c:v>
                </c:pt>
                <c:pt idx="1">
                  <c:v>2</c:v>
                </c:pt>
                <c:pt idx="2">
                  <c:v>0</c:v>
                </c:pt>
                <c:pt idx="3">
                  <c:v>3</c:v>
                </c:pt>
                <c:pt idx="4">
                  <c:v>4</c:v>
                </c:pt>
                <c:pt idx="5">
                  <c:v>4</c:v>
                </c:pt>
                <c:pt idx="6">
                  <c:v>9</c:v>
                </c:pt>
                <c:pt idx="7">
                  <c:v>4</c:v>
                </c:pt>
                <c:pt idx="8">
                  <c:v>5</c:v>
                </c:pt>
                <c:pt idx="9">
                  <c:v>11</c:v>
                </c:pt>
              </c:numCache>
            </c:numRef>
          </c:val>
          <c:extLst>
            <c:ext xmlns:c16="http://schemas.microsoft.com/office/drawing/2014/chart" uri="{C3380CC4-5D6E-409C-BE32-E72D297353CC}">
              <c16:uniqueId val="{00000001-0CD9-42F9-8810-AA8717F9EB99}"/>
            </c:ext>
          </c:extLst>
        </c:ser>
        <c:ser>
          <c:idx val="3"/>
          <c:order val="3"/>
          <c:tx>
            <c:strRef>
              <c:f>'Controversy E17 P29'!$V$61</c:f>
              <c:strCache>
                <c:ptCount val="1"/>
                <c:pt idx="0">
                  <c:v>Critical psychologists (n=3)</c:v>
                </c:pt>
              </c:strCache>
            </c:strRef>
          </c:tx>
          <c:spPr>
            <a:solidFill>
              <a:schemeClr val="accent4"/>
            </a:solidFill>
            <a:ln>
              <a:noFill/>
            </a:ln>
            <a:effectLst/>
          </c:spPr>
          <c:invertIfNegative val="0"/>
          <c:cat>
            <c:strRef>
              <c:f>'Controversy E17 P29'!$R$62:$R$71</c:f>
              <c:strCache>
                <c:ptCount val="10"/>
                <c:pt idx="0">
                  <c:v>10. Frequent misdiagnosis</c:v>
                </c:pt>
                <c:pt idx="1">
                  <c:v>9. Difficult to 'cure'/ treat</c:v>
                </c:pt>
                <c:pt idx="2">
                  <c:v>8. No biological test</c:v>
                </c:pt>
                <c:pt idx="3">
                  <c:v>7. Variation in experiences</c:v>
                </c:pt>
                <c:pt idx="4">
                  <c:v>6. Mental health stigma</c:v>
                </c:pt>
                <c:pt idx="5">
                  <c:v>5. Lack of/ difficult to research</c:v>
                </c:pt>
                <c:pt idx="6">
                  <c:v>4. (Inter) Disciplinary differences</c:v>
                </c:pt>
                <c:pt idx="7">
                  <c:v>3. Lack of open discussion or education</c:v>
                </c:pt>
                <c:pt idx="8">
                  <c:v>2. Disbelief/ minimised experiences</c:v>
                </c:pt>
                <c:pt idx="9">
                  <c:v>1. Stigmatises all women</c:v>
                </c:pt>
              </c:strCache>
            </c:strRef>
          </c:cat>
          <c:val>
            <c:numRef>
              <c:f>'Controversy E17 P29'!$V$62:$V$71</c:f>
              <c:numCache>
                <c:formatCode>General</c:formatCode>
                <c:ptCount val="10"/>
                <c:pt idx="0">
                  <c:v>0</c:v>
                </c:pt>
                <c:pt idx="1">
                  <c:v>0</c:v>
                </c:pt>
                <c:pt idx="2">
                  <c:v>0</c:v>
                </c:pt>
                <c:pt idx="3">
                  <c:v>0</c:v>
                </c:pt>
                <c:pt idx="4">
                  <c:v>0</c:v>
                </c:pt>
                <c:pt idx="5">
                  <c:v>0</c:v>
                </c:pt>
                <c:pt idx="6">
                  <c:v>0</c:v>
                </c:pt>
                <c:pt idx="7">
                  <c:v>0</c:v>
                </c:pt>
                <c:pt idx="8">
                  <c:v>2</c:v>
                </c:pt>
                <c:pt idx="9">
                  <c:v>3</c:v>
                </c:pt>
              </c:numCache>
            </c:numRef>
          </c:val>
          <c:extLst>
            <c:ext xmlns:c16="http://schemas.microsoft.com/office/drawing/2014/chart" uri="{C3380CC4-5D6E-409C-BE32-E72D297353CC}">
              <c16:uniqueId val="{00000002-0CD9-42F9-8810-AA8717F9EB99}"/>
            </c:ext>
          </c:extLst>
        </c:ser>
        <c:dLbls>
          <c:showLegendKey val="0"/>
          <c:showVal val="0"/>
          <c:showCatName val="0"/>
          <c:showSerName val="0"/>
          <c:showPercent val="0"/>
          <c:showBubbleSize val="0"/>
        </c:dLbls>
        <c:gapWidth val="182"/>
        <c:axId val="-2141485280"/>
        <c:axId val="-2141469504"/>
        <c:extLst>
          <c:ext xmlns:c15="http://schemas.microsoft.com/office/drawing/2012/chart" uri="{02D57815-91ED-43cb-92C2-25804820EDAC}">
            <c15:filteredBarSeries>
              <c15:ser>
                <c:idx val="0"/>
                <c:order val="0"/>
                <c:tx>
                  <c:strRef>
                    <c:extLst>
                      <c:ext uri="{02D57815-91ED-43cb-92C2-25804820EDAC}">
                        <c15:formulaRef>
                          <c15:sqref>'Controversy E17 P29'!$S$61</c15:sqref>
                        </c15:formulaRef>
                      </c:ext>
                    </c:extLst>
                    <c:strCache>
                      <c:ptCount val="1"/>
                    </c:strCache>
                  </c:strRef>
                </c:tx>
                <c:spPr>
                  <a:solidFill>
                    <a:schemeClr val="accent1"/>
                  </a:solidFill>
                  <a:ln>
                    <a:noFill/>
                  </a:ln>
                  <a:effectLst/>
                </c:spPr>
                <c:invertIfNegative val="0"/>
                <c:cat>
                  <c:strRef>
                    <c:extLst>
                      <c:ext uri="{02D57815-91ED-43cb-92C2-25804820EDAC}">
                        <c15:formulaRef>
                          <c15:sqref>'Controversy E17 P29'!$R$62:$R$71</c15:sqref>
                        </c15:formulaRef>
                      </c:ext>
                    </c:extLst>
                    <c:strCache>
                      <c:ptCount val="10"/>
                      <c:pt idx="0">
                        <c:v>10. Frequent misdiagnosis</c:v>
                      </c:pt>
                      <c:pt idx="1">
                        <c:v>9. Difficult to 'cure'/ treat</c:v>
                      </c:pt>
                      <c:pt idx="2">
                        <c:v>8. No biological test</c:v>
                      </c:pt>
                      <c:pt idx="3">
                        <c:v>7. Variation in experiences</c:v>
                      </c:pt>
                      <c:pt idx="4">
                        <c:v>6. Mental health stigma</c:v>
                      </c:pt>
                      <c:pt idx="5">
                        <c:v>5. Lack of/ difficult to research</c:v>
                      </c:pt>
                      <c:pt idx="6">
                        <c:v>4. (Inter) Disciplinary differences</c:v>
                      </c:pt>
                      <c:pt idx="7">
                        <c:v>3. Lack of open discussion or education</c:v>
                      </c:pt>
                      <c:pt idx="8">
                        <c:v>2. Disbelief/ minimised experiences</c:v>
                      </c:pt>
                      <c:pt idx="9">
                        <c:v>1. Stigmatises all women</c:v>
                      </c:pt>
                    </c:strCache>
                  </c:strRef>
                </c:cat>
                <c:val>
                  <c:numRef>
                    <c:extLst>
                      <c:ext uri="{02D57815-91ED-43cb-92C2-25804820EDAC}">
                        <c15:formulaRef>
                          <c15:sqref>'Controversy E17 P29'!$S$62:$S$71</c15:sqref>
                        </c15:formulaRef>
                      </c:ext>
                    </c:extLst>
                    <c:numCache>
                      <c:formatCode>General</c:formatCode>
                      <c:ptCount val="10"/>
                    </c:numCache>
                  </c:numRef>
                </c:val>
                <c:extLst>
                  <c:ext xmlns:c16="http://schemas.microsoft.com/office/drawing/2014/chart" uri="{C3380CC4-5D6E-409C-BE32-E72D297353CC}">
                    <c16:uniqueId val="{00000003-0CD9-42F9-8810-AA8717F9EB99}"/>
                  </c:ext>
                </c:extLst>
              </c15:ser>
            </c15:filteredBarSeries>
          </c:ext>
        </c:extLst>
      </c:barChart>
      <c:catAx>
        <c:axId val="-21414852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69504"/>
        <c:crosses val="autoZero"/>
        <c:auto val="1"/>
        <c:lblAlgn val="ctr"/>
        <c:lblOffset val="100"/>
        <c:noMultiLvlLbl val="0"/>
      </c:catAx>
      <c:valAx>
        <c:axId val="-2141469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14852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E3/P11- Type of symptoms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'PMS experience E3 P11'!$D$49</c:f>
              <c:strCache>
                <c:ptCount val="1"/>
                <c:pt idx="0">
                  <c:v>Patients (n=12)</c:v>
                </c:pt>
              </c:strCache>
            </c:strRef>
          </c:tx>
          <c:spPr>
            <a:solidFill>
              <a:schemeClr val="accent1"/>
            </a:solidFill>
            <a:ln>
              <a:noFill/>
            </a:ln>
            <a:effectLst/>
          </c:spPr>
          <c:invertIfNegative val="0"/>
          <c:cat>
            <c:strRef>
              <c:f>'PMS experience E3 P11'!$C$50:$C$51</c:f>
              <c:strCache>
                <c:ptCount val="2"/>
                <c:pt idx="0">
                  <c:v>Mood symptoms</c:v>
                </c:pt>
                <c:pt idx="1">
                  <c:v>Mixed symptoms</c:v>
                </c:pt>
              </c:strCache>
            </c:strRef>
          </c:cat>
          <c:val>
            <c:numRef>
              <c:f>'PMS experience E3 P11'!$D$50:$D$51</c:f>
              <c:numCache>
                <c:formatCode>0%</c:formatCode>
                <c:ptCount val="2"/>
                <c:pt idx="0">
                  <c:v>0.66666666666666663</c:v>
                </c:pt>
                <c:pt idx="1">
                  <c:v>0.33333333333333331</c:v>
                </c:pt>
              </c:numCache>
            </c:numRef>
          </c:val>
          <c:extLst>
            <c:ext xmlns:c16="http://schemas.microsoft.com/office/drawing/2014/chart" uri="{C3380CC4-5D6E-409C-BE32-E72D297353CC}">
              <c16:uniqueId val="{00000000-D0A6-4E37-BF99-97102D0B41DB}"/>
            </c:ext>
          </c:extLst>
        </c:ser>
        <c:ser>
          <c:idx val="1"/>
          <c:order val="1"/>
          <c:tx>
            <c:strRef>
              <c:f>'PMS experience E3 P11'!$E$49</c:f>
              <c:strCache>
                <c:ptCount val="1"/>
                <c:pt idx="0">
                  <c:v>Experts (n=16)</c:v>
                </c:pt>
              </c:strCache>
            </c:strRef>
          </c:tx>
          <c:spPr>
            <a:solidFill>
              <a:schemeClr val="accent2"/>
            </a:solidFill>
            <a:ln>
              <a:noFill/>
            </a:ln>
            <a:effectLst/>
          </c:spPr>
          <c:invertIfNegative val="0"/>
          <c:cat>
            <c:strRef>
              <c:f>'PMS experience E3 P11'!$C$50:$C$51</c:f>
              <c:strCache>
                <c:ptCount val="2"/>
                <c:pt idx="0">
                  <c:v>Mood symptoms</c:v>
                </c:pt>
                <c:pt idx="1">
                  <c:v>Mixed symptoms</c:v>
                </c:pt>
              </c:strCache>
            </c:strRef>
          </c:cat>
          <c:val>
            <c:numRef>
              <c:f>'PMS experience E3 P11'!$E$50:$E$51</c:f>
              <c:numCache>
                <c:formatCode>0%</c:formatCode>
                <c:ptCount val="2"/>
                <c:pt idx="0">
                  <c:v>0.88</c:v>
                </c:pt>
                <c:pt idx="1">
                  <c:v>0.12</c:v>
                </c:pt>
              </c:numCache>
            </c:numRef>
          </c:val>
          <c:extLst>
            <c:ext xmlns:c16="http://schemas.microsoft.com/office/drawing/2014/chart" uri="{C3380CC4-5D6E-409C-BE32-E72D297353CC}">
              <c16:uniqueId val="{00000001-D0A6-4E37-BF99-97102D0B41DB}"/>
            </c:ext>
          </c:extLst>
        </c:ser>
        <c:dLbls>
          <c:showLegendKey val="0"/>
          <c:showVal val="0"/>
          <c:showCatName val="0"/>
          <c:showSerName val="0"/>
          <c:showPercent val="0"/>
          <c:showBubbleSize val="0"/>
        </c:dLbls>
        <c:gapWidth val="182"/>
        <c:axId val="-30325808"/>
        <c:axId val="-30317104"/>
      </c:barChart>
      <c:catAx>
        <c:axId val="-303258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7104"/>
        <c:crosses val="autoZero"/>
        <c:auto val="1"/>
        <c:lblAlgn val="ctr"/>
        <c:lblOffset val="100"/>
        <c:noMultiLvlLbl val="0"/>
      </c:catAx>
      <c:valAx>
        <c:axId val="-3031710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58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E3/P11- Do/ did you identify as someone who gets PMS?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'PMS experience E3 P11'!$M$21</c:f>
              <c:strCache>
                <c:ptCount val="1"/>
                <c:pt idx="0">
                  <c:v>Yes</c:v>
                </c:pt>
              </c:strCache>
            </c:strRef>
          </c:tx>
          <c:spPr>
            <a:solidFill>
              <a:schemeClr val="accent1"/>
            </a:solidFill>
            <a:ln>
              <a:noFill/>
            </a:ln>
            <a:effectLst/>
          </c:spPr>
          <c:invertIfNegative val="0"/>
          <c:cat>
            <c:strRef>
              <c:f>'PMS experience E3 P11'!$N$20:$O$20</c:f>
              <c:strCache>
                <c:ptCount val="2"/>
                <c:pt idx="0">
                  <c:v>Patients (n=12)</c:v>
                </c:pt>
                <c:pt idx="1">
                  <c:v>Experts n=12)</c:v>
                </c:pt>
              </c:strCache>
            </c:strRef>
          </c:cat>
          <c:val>
            <c:numRef>
              <c:f>'PMS experience E3 P11'!$N$21:$O$21</c:f>
              <c:numCache>
                <c:formatCode>0%</c:formatCode>
                <c:ptCount val="2"/>
                <c:pt idx="0">
                  <c:v>0.91666666666666663</c:v>
                </c:pt>
                <c:pt idx="1">
                  <c:v>0.375</c:v>
                </c:pt>
              </c:numCache>
            </c:numRef>
          </c:val>
          <c:extLst>
            <c:ext xmlns:c16="http://schemas.microsoft.com/office/drawing/2014/chart" uri="{C3380CC4-5D6E-409C-BE32-E72D297353CC}">
              <c16:uniqueId val="{00000000-9DE8-4B2D-9259-545EA0E89C0F}"/>
            </c:ext>
          </c:extLst>
        </c:ser>
        <c:dLbls>
          <c:showLegendKey val="0"/>
          <c:showVal val="0"/>
          <c:showCatName val="0"/>
          <c:showSerName val="0"/>
          <c:showPercent val="0"/>
          <c:showBubbleSize val="0"/>
        </c:dLbls>
        <c:gapWidth val="182"/>
        <c:axId val="-30330704"/>
        <c:axId val="-30324720"/>
      </c:barChart>
      <c:catAx>
        <c:axId val="-30330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4720"/>
        <c:crosses val="autoZero"/>
        <c:auto val="1"/>
        <c:lblAlgn val="ctr"/>
        <c:lblOffset val="100"/>
        <c:noMultiLvlLbl val="0"/>
      </c:catAx>
      <c:valAx>
        <c:axId val="-3032472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0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P12- Symptom type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'First heard PMS E4 P12'!$F$46</c:f>
              <c:strCache>
                <c:ptCount val="1"/>
                <c:pt idx="0">
                  <c:v>Patients (n=12)</c:v>
                </c:pt>
              </c:strCache>
            </c:strRef>
          </c:tx>
          <c:spPr>
            <a:solidFill>
              <a:schemeClr val="accent1"/>
            </a:solidFill>
            <a:ln>
              <a:noFill/>
            </a:ln>
            <a:effectLst/>
          </c:spPr>
          <c:invertIfNegative val="0"/>
          <c:cat>
            <c:strRef>
              <c:f>'First heard PMS E4 P12'!$E$47:$E$48</c:f>
              <c:strCache>
                <c:ptCount val="2"/>
                <c:pt idx="0">
                  <c:v>Mood symptoms</c:v>
                </c:pt>
                <c:pt idx="1">
                  <c:v>Mixed symptoms</c:v>
                </c:pt>
              </c:strCache>
            </c:strRef>
          </c:cat>
          <c:val>
            <c:numRef>
              <c:f>'First heard PMS E4 P12'!$F$47:$F$48</c:f>
              <c:numCache>
                <c:formatCode>0%</c:formatCode>
                <c:ptCount val="2"/>
                <c:pt idx="0">
                  <c:v>0.75</c:v>
                </c:pt>
                <c:pt idx="1">
                  <c:v>0.25</c:v>
                </c:pt>
              </c:numCache>
            </c:numRef>
          </c:val>
          <c:extLst>
            <c:ext xmlns:c16="http://schemas.microsoft.com/office/drawing/2014/chart" uri="{C3380CC4-5D6E-409C-BE32-E72D297353CC}">
              <c16:uniqueId val="{00000000-6B01-487A-A641-0519C5FC8979}"/>
            </c:ext>
          </c:extLst>
        </c:ser>
        <c:dLbls>
          <c:showLegendKey val="0"/>
          <c:showVal val="0"/>
          <c:showCatName val="0"/>
          <c:showSerName val="0"/>
          <c:showPercent val="0"/>
          <c:showBubbleSize val="0"/>
        </c:dLbls>
        <c:gapWidth val="182"/>
        <c:axId val="-30335056"/>
        <c:axId val="-30314928"/>
      </c:barChart>
      <c:catAx>
        <c:axId val="-30335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4928"/>
        <c:crosses val="autoZero"/>
        <c:auto val="1"/>
        <c:lblAlgn val="ctr"/>
        <c:lblOffset val="100"/>
        <c:noMultiLvlLbl val="0"/>
      </c:catAx>
      <c:valAx>
        <c:axId val="-3031492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50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'First heard PMS E4 P12'!$E$47</c:f>
              <c:strCache>
                <c:ptCount val="1"/>
                <c:pt idx="0">
                  <c:v>Mood symptoms</c:v>
                </c:pt>
              </c:strCache>
            </c:strRef>
          </c:tx>
          <c:spPr>
            <a:solidFill>
              <a:schemeClr val="accent1"/>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'First heard PMS E4 P12'!$F$46</c:f>
              <c:strCache>
                <c:ptCount val="1"/>
                <c:pt idx="0">
                  <c:v>Patients (n=12)</c:v>
                </c:pt>
              </c:strCache>
            </c:strRef>
          </c:cat>
          <c:val>
            <c:numRef>
              <c:f>'First heard PMS E4 P12'!$F$47</c:f>
              <c:numCache>
                <c:formatCode>0%</c:formatCode>
                <c:ptCount val="1"/>
                <c:pt idx="0">
                  <c:v>0.75</c:v>
                </c:pt>
              </c:numCache>
            </c:numRef>
          </c:val>
          <c:extLst>
            <c:ext xmlns:c16="http://schemas.microsoft.com/office/drawing/2014/chart" uri="{C3380CC4-5D6E-409C-BE32-E72D297353CC}">
              <c16:uniqueId val="{00000000-C322-47C5-83EF-0A02473C1686}"/>
            </c:ext>
          </c:extLst>
        </c:ser>
        <c:ser>
          <c:idx val="1"/>
          <c:order val="1"/>
          <c:tx>
            <c:strRef>
              <c:f>'First heard PMS E4 P12'!$E$48</c:f>
              <c:strCache>
                <c:ptCount val="1"/>
                <c:pt idx="0">
                  <c:v>Mixed symptoms</c:v>
                </c:pt>
              </c:strCache>
            </c:strRef>
          </c:tx>
          <c:spPr>
            <a:solidFill>
              <a:schemeClr val="accent2"/>
            </a:solidFill>
            <a:ln w="19050">
              <a:solidFill>
                <a:schemeClr val="lt1"/>
              </a:solidFill>
            </a:ln>
            <a:effectLst/>
          </c:spPr>
          <c:invertIfNegative val="0"/>
          <c:cat>
            <c:strRef>
              <c:f>'First heard PMS E4 P12'!$F$46</c:f>
              <c:strCache>
                <c:ptCount val="1"/>
                <c:pt idx="0">
                  <c:v>Patients (n=12)</c:v>
                </c:pt>
              </c:strCache>
            </c:strRef>
          </c:cat>
          <c:val>
            <c:numRef>
              <c:f>'First heard PMS E4 P12'!$F$48</c:f>
              <c:numCache>
                <c:formatCode>0%</c:formatCode>
                <c:ptCount val="1"/>
                <c:pt idx="0">
                  <c:v>0.25</c:v>
                </c:pt>
              </c:numCache>
            </c:numRef>
          </c:val>
          <c:extLst>
            <c:ext xmlns:c16="http://schemas.microsoft.com/office/drawing/2014/chart" uri="{C3380CC4-5D6E-409C-BE32-E72D297353CC}">
              <c16:uniqueId val="{00000001-C322-47C5-83EF-0A02473C1686}"/>
            </c:ext>
          </c:extLst>
        </c:ser>
        <c:dLbls>
          <c:showLegendKey val="0"/>
          <c:showVal val="0"/>
          <c:showCatName val="0"/>
          <c:showSerName val="0"/>
          <c:showPercent val="0"/>
          <c:showBubbleSize val="0"/>
        </c:dLbls>
        <c:gapWidth val="150"/>
        <c:axId val="-30324176"/>
        <c:axId val="-30318192"/>
      </c:barChart>
      <c:valAx>
        <c:axId val="-3031819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4176"/>
        <c:crosses val="autoZero"/>
        <c:crossBetween val="between"/>
      </c:valAx>
      <c:catAx>
        <c:axId val="-30324176"/>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819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E4/P12 - How old were you when you first heard about PMS?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'First heard PMS E4 P12'!$B$44</c:f>
              <c:strCache>
                <c:ptCount val="1"/>
                <c:pt idx="0">
                  <c:v>Patients (n=12)</c:v>
                </c:pt>
              </c:strCache>
            </c:strRef>
          </c:tx>
          <c:spPr>
            <a:solidFill>
              <a:schemeClr val="accent1"/>
            </a:solidFill>
            <a:ln>
              <a:noFill/>
            </a:ln>
            <a:effectLst/>
          </c:spPr>
          <c:invertIfNegative val="0"/>
          <c:cat>
            <c:strRef>
              <c:f>'First heard PMS E4 P12'!$A$45:$A$48</c:f>
              <c:strCache>
                <c:ptCount val="4"/>
                <c:pt idx="0">
                  <c:v>Under 16</c:v>
                </c:pt>
                <c:pt idx="1">
                  <c:v>17-20</c:v>
                </c:pt>
                <c:pt idx="2">
                  <c:v>20s-30s</c:v>
                </c:pt>
                <c:pt idx="3">
                  <c:v>Unknown</c:v>
                </c:pt>
              </c:strCache>
            </c:strRef>
          </c:cat>
          <c:val>
            <c:numRef>
              <c:f>'First heard PMS E4 P12'!$B$45:$B$48</c:f>
              <c:numCache>
                <c:formatCode>0%</c:formatCode>
                <c:ptCount val="4"/>
                <c:pt idx="0">
                  <c:v>0.5</c:v>
                </c:pt>
                <c:pt idx="1">
                  <c:v>8.3333333333333329E-2</c:v>
                </c:pt>
                <c:pt idx="2">
                  <c:v>0.33333333333333331</c:v>
                </c:pt>
                <c:pt idx="3">
                  <c:v>8.3333333333333329E-2</c:v>
                </c:pt>
              </c:numCache>
            </c:numRef>
          </c:val>
          <c:extLst>
            <c:ext xmlns:c16="http://schemas.microsoft.com/office/drawing/2014/chart" uri="{C3380CC4-5D6E-409C-BE32-E72D297353CC}">
              <c16:uniqueId val="{00000000-3DF4-4B6A-9AC1-C84520EFD323}"/>
            </c:ext>
          </c:extLst>
        </c:ser>
        <c:ser>
          <c:idx val="1"/>
          <c:order val="1"/>
          <c:tx>
            <c:strRef>
              <c:f>'First heard PMS E4 P12'!$C$44</c:f>
              <c:strCache>
                <c:ptCount val="1"/>
                <c:pt idx="0">
                  <c:v>Clinicians (n=11)</c:v>
                </c:pt>
              </c:strCache>
            </c:strRef>
          </c:tx>
          <c:spPr>
            <a:solidFill>
              <a:schemeClr val="accent2"/>
            </a:solidFill>
            <a:ln>
              <a:noFill/>
            </a:ln>
            <a:effectLst/>
          </c:spPr>
          <c:invertIfNegative val="0"/>
          <c:cat>
            <c:strRef>
              <c:f>'First heard PMS E4 P12'!$A$45:$A$48</c:f>
              <c:strCache>
                <c:ptCount val="4"/>
                <c:pt idx="0">
                  <c:v>Under 16</c:v>
                </c:pt>
                <c:pt idx="1">
                  <c:v>17-20</c:v>
                </c:pt>
                <c:pt idx="2">
                  <c:v>20s-30s</c:v>
                </c:pt>
                <c:pt idx="3">
                  <c:v>Unknown</c:v>
                </c:pt>
              </c:strCache>
            </c:strRef>
          </c:cat>
          <c:val>
            <c:numRef>
              <c:f>'First heard PMS E4 P12'!$C$45:$C$48</c:f>
              <c:numCache>
                <c:formatCode>0%</c:formatCode>
                <c:ptCount val="4"/>
                <c:pt idx="0">
                  <c:v>0.27272727272727271</c:v>
                </c:pt>
                <c:pt idx="1">
                  <c:v>0</c:v>
                </c:pt>
                <c:pt idx="2">
                  <c:v>0.72727272727272729</c:v>
                </c:pt>
                <c:pt idx="3">
                  <c:v>0</c:v>
                </c:pt>
              </c:numCache>
            </c:numRef>
          </c:val>
          <c:extLst>
            <c:ext xmlns:c16="http://schemas.microsoft.com/office/drawing/2014/chart" uri="{C3380CC4-5D6E-409C-BE32-E72D297353CC}">
              <c16:uniqueId val="{00000001-3DF4-4B6A-9AC1-C84520EFD323}"/>
            </c:ext>
          </c:extLst>
        </c:ser>
        <c:ser>
          <c:idx val="2"/>
          <c:order val="2"/>
          <c:tx>
            <c:strRef>
              <c:f>'First heard PMS E4 P12'!$D$44</c:f>
              <c:strCache>
                <c:ptCount val="1"/>
                <c:pt idx="0">
                  <c:v>Social Psychologists (n=3)</c:v>
                </c:pt>
              </c:strCache>
            </c:strRef>
          </c:tx>
          <c:spPr>
            <a:solidFill>
              <a:schemeClr val="accent3"/>
            </a:solidFill>
            <a:ln>
              <a:noFill/>
            </a:ln>
            <a:effectLst/>
          </c:spPr>
          <c:invertIfNegative val="0"/>
          <c:cat>
            <c:strRef>
              <c:f>'First heard PMS E4 P12'!$A$45:$A$48</c:f>
              <c:strCache>
                <c:ptCount val="4"/>
                <c:pt idx="0">
                  <c:v>Under 16</c:v>
                </c:pt>
                <c:pt idx="1">
                  <c:v>17-20</c:v>
                </c:pt>
                <c:pt idx="2">
                  <c:v>20s-30s</c:v>
                </c:pt>
                <c:pt idx="3">
                  <c:v>Unknown</c:v>
                </c:pt>
              </c:strCache>
            </c:strRef>
          </c:cat>
          <c:val>
            <c:numRef>
              <c:f>'First heard PMS E4 P12'!$D$45:$D$48</c:f>
              <c:numCache>
                <c:formatCode>0%</c:formatCode>
                <c:ptCount val="4"/>
                <c:pt idx="0" formatCode="General">
                  <c:v>0</c:v>
                </c:pt>
                <c:pt idx="1">
                  <c:v>0.33333333333333331</c:v>
                </c:pt>
                <c:pt idx="2">
                  <c:v>0.66666666666666663</c:v>
                </c:pt>
                <c:pt idx="3" formatCode="General">
                  <c:v>0</c:v>
                </c:pt>
              </c:numCache>
            </c:numRef>
          </c:val>
          <c:extLst>
            <c:ext xmlns:c16="http://schemas.microsoft.com/office/drawing/2014/chart" uri="{C3380CC4-5D6E-409C-BE32-E72D297353CC}">
              <c16:uniqueId val="{00000002-3DF4-4B6A-9AC1-C84520EFD323}"/>
            </c:ext>
          </c:extLst>
        </c:ser>
        <c:dLbls>
          <c:showLegendKey val="0"/>
          <c:showVal val="0"/>
          <c:showCatName val="0"/>
          <c:showSerName val="0"/>
          <c:showPercent val="0"/>
          <c:showBubbleSize val="0"/>
        </c:dLbls>
        <c:gapWidth val="219"/>
        <c:overlap val="-27"/>
        <c:axId val="-30327440"/>
        <c:axId val="-30334512"/>
      </c:barChart>
      <c:catAx>
        <c:axId val="-3032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34512"/>
        <c:crosses val="autoZero"/>
        <c:auto val="1"/>
        <c:lblAlgn val="ctr"/>
        <c:lblOffset val="100"/>
        <c:noMultiLvlLbl val="0"/>
      </c:catAx>
      <c:valAx>
        <c:axId val="-303345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74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0" i="0" baseline="0">
                <a:effectLst/>
              </a:rPr>
              <a:t>P12- How old were you when you first heard about PMS?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'First heard PMS E4 P12'!$B$63</c:f>
              <c:strCache>
                <c:ptCount val="1"/>
                <c:pt idx="0">
                  <c:v>White British (n=3)</c:v>
                </c:pt>
              </c:strCache>
            </c:strRef>
          </c:tx>
          <c:spPr>
            <a:solidFill>
              <a:schemeClr val="accent1"/>
            </a:solidFill>
            <a:ln>
              <a:noFill/>
            </a:ln>
            <a:effectLst/>
          </c:spPr>
          <c:invertIfNegative val="0"/>
          <c:cat>
            <c:strRef>
              <c:f>'First heard PMS E4 P12'!$A$64:$A$66</c:f>
              <c:strCache>
                <c:ptCount val="3"/>
                <c:pt idx="0">
                  <c:v>Under 16</c:v>
                </c:pt>
                <c:pt idx="1">
                  <c:v>17-20</c:v>
                </c:pt>
                <c:pt idx="2">
                  <c:v>20s</c:v>
                </c:pt>
              </c:strCache>
            </c:strRef>
          </c:cat>
          <c:val>
            <c:numRef>
              <c:f>'First heard PMS E4 P12'!$B$64:$B$66</c:f>
              <c:numCache>
                <c:formatCode>General</c:formatCode>
                <c:ptCount val="3"/>
                <c:pt idx="0" formatCode="0%">
                  <c:v>1</c:v>
                </c:pt>
                <c:pt idx="1">
                  <c:v>0</c:v>
                </c:pt>
                <c:pt idx="2">
                  <c:v>0</c:v>
                </c:pt>
              </c:numCache>
            </c:numRef>
          </c:val>
          <c:extLst>
            <c:ext xmlns:c16="http://schemas.microsoft.com/office/drawing/2014/chart" uri="{C3380CC4-5D6E-409C-BE32-E72D297353CC}">
              <c16:uniqueId val="{00000000-8CBE-4C18-91DE-EDB04D52D657}"/>
            </c:ext>
          </c:extLst>
        </c:ser>
        <c:ser>
          <c:idx val="1"/>
          <c:order val="1"/>
          <c:tx>
            <c:strRef>
              <c:f>'First heard PMS E4 P12'!$C$63</c:f>
              <c:strCache>
                <c:ptCount val="1"/>
                <c:pt idx="0">
                  <c:v>Black British (n=3)</c:v>
                </c:pt>
              </c:strCache>
            </c:strRef>
          </c:tx>
          <c:spPr>
            <a:solidFill>
              <a:schemeClr val="accent2"/>
            </a:solidFill>
            <a:ln>
              <a:noFill/>
            </a:ln>
            <a:effectLst/>
          </c:spPr>
          <c:invertIfNegative val="0"/>
          <c:cat>
            <c:strRef>
              <c:f>'First heard PMS E4 P12'!$A$64:$A$66</c:f>
              <c:strCache>
                <c:ptCount val="3"/>
                <c:pt idx="0">
                  <c:v>Under 16</c:v>
                </c:pt>
                <c:pt idx="1">
                  <c:v>17-20</c:v>
                </c:pt>
                <c:pt idx="2">
                  <c:v>20s</c:v>
                </c:pt>
              </c:strCache>
            </c:strRef>
          </c:cat>
          <c:val>
            <c:numRef>
              <c:f>'First heard PMS E4 P12'!$C$64:$C$66</c:f>
              <c:numCache>
                <c:formatCode>0.0%</c:formatCode>
                <c:ptCount val="3"/>
                <c:pt idx="0">
                  <c:v>0.33333333333333331</c:v>
                </c:pt>
                <c:pt idx="1">
                  <c:v>0.33333333333333331</c:v>
                </c:pt>
                <c:pt idx="2">
                  <c:v>0.33333333333333331</c:v>
                </c:pt>
              </c:numCache>
            </c:numRef>
          </c:val>
          <c:extLst>
            <c:ext xmlns:c16="http://schemas.microsoft.com/office/drawing/2014/chart" uri="{C3380CC4-5D6E-409C-BE32-E72D297353CC}">
              <c16:uniqueId val="{00000001-8CBE-4C18-91DE-EDB04D52D657}"/>
            </c:ext>
          </c:extLst>
        </c:ser>
        <c:ser>
          <c:idx val="2"/>
          <c:order val="2"/>
          <c:tx>
            <c:strRef>
              <c:f>'First heard PMS E4 P12'!$D$63</c:f>
              <c:strCache>
                <c:ptCount val="1"/>
                <c:pt idx="0">
                  <c:v> Bangladeshi British (n=3)</c:v>
                </c:pt>
              </c:strCache>
            </c:strRef>
          </c:tx>
          <c:spPr>
            <a:solidFill>
              <a:schemeClr val="accent3"/>
            </a:solidFill>
            <a:ln>
              <a:noFill/>
            </a:ln>
            <a:effectLst/>
          </c:spPr>
          <c:invertIfNegative val="0"/>
          <c:cat>
            <c:strRef>
              <c:f>'First heard PMS E4 P12'!$A$64:$A$66</c:f>
              <c:strCache>
                <c:ptCount val="3"/>
                <c:pt idx="0">
                  <c:v>Under 16</c:v>
                </c:pt>
                <c:pt idx="1">
                  <c:v>17-20</c:v>
                </c:pt>
                <c:pt idx="2">
                  <c:v>20s</c:v>
                </c:pt>
              </c:strCache>
            </c:strRef>
          </c:cat>
          <c:val>
            <c:numRef>
              <c:f>'First heard PMS E4 P12'!$D$64:$D$66</c:f>
              <c:numCache>
                <c:formatCode>General</c:formatCode>
                <c:ptCount val="3"/>
                <c:pt idx="0">
                  <c:v>0</c:v>
                </c:pt>
                <c:pt idx="1">
                  <c:v>0</c:v>
                </c:pt>
                <c:pt idx="2" formatCode="0%">
                  <c:v>1</c:v>
                </c:pt>
              </c:numCache>
            </c:numRef>
          </c:val>
          <c:extLst>
            <c:ext xmlns:c16="http://schemas.microsoft.com/office/drawing/2014/chart" uri="{C3380CC4-5D6E-409C-BE32-E72D297353CC}">
              <c16:uniqueId val="{00000002-8CBE-4C18-91DE-EDB04D52D657}"/>
            </c:ext>
          </c:extLst>
        </c:ser>
        <c:ser>
          <c:idx val="3"/>
          <c:order val="3"/>
          <c:tx>
            <c:strRef>
              <c:f>'First heard PMS E4 P12'!$E$63</c:f>
              <c:strCache>
                <c:ptCount val="1"/>
                <c:pt idx="0">
                  <c:v>Mixed race or Punjabi US/ Canada (n=2)</c:v>
                </c:pt>
              </c:strCache>
            </c:strRef>
          </c:tx>
          <c:spPr>
            <a:solidFill>
              <a:schemeClr val="accent4"/>
            </a:solidFill>
            <a:ln>
              <a:noFill/>
            </a:ln>
            <a:effectLst/>
          </c:spPr>
          <c:invertIfNegative val="0"/>
          <c:cat>
            <c:strRef>
              <c:f>'First heard PMS E4 P12'!$A$64:$A$66</c:f>
              <c:strCache>
                <c:ptCount val="3"/>
                <c:pt idx="0">
                  <c:v>Under 16</c:v>
                </c:pt>
                <c:pt idx="1">
                  <c:v>17-20</c:v>
                </c:pt>
                <c:pt idx="2">
                  <c:v>20s</c:v>
                </c:pt>
              </c:strCache>
            </c:strRef>
          </c:cat>
          <c:val>
            <c:numRef>
              <c:f>'First heard PMS E4 P12'!$E$64:$E$66</c:f>
              <c:numCache>
                <c:formatCode>General</c:formatCode>
                <c:ptCount val="3"/>
                <c:pt idx="0" formatCode="0%">
                  <c:v>1</c:v>
                </c:pt>
                <c:pt idx="1">
                  <c:v>0</c:v>
                </c:pt>
                <c:pt idx="2">
                  <c:v>0</c:v>
                </c:pt>
              </c:numCache>
            </c:numRef>
          </c:val>
          <c:extLst>
            <c:ext xmlns:c16="http://schemas.microsoft.com/office/drawing/2014/chart" uri="{C3380CC4-5D6E-409C-BE32-E72D297353CC}">
              <c16:uniqueId val="{00000003-8CBE-4C18-91DE-EDB04D52D657}"/>
            </c:ext>
          </c:extLst>
        </c:ser>
        <c:dLbls>
          <c:showLegendKey val="0"/>
          <c:showVal val="0"/>
          <c:showCatName val="0"/>
          <c:showSerName val="0"/>
          <c:showPercent val="0"/>
          <c:showBubbleSize val="0"/>
        </c:dLbls>
        <c:gapWidth val="219"/>
        <c:overlap val="-27"/>
        <c:axId val="-30329616"/>
        <c:axId val="-30319280"/>
      </c:barChart>
      <c:catAx>
        <c:axId val="-30329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9280"/>
        <c:crosses val="autoZero"/>
        <c:auto val="1"/>
        <c:lblAlgn val="ctr"/>
        <c:lblOffset val="100"/>
        <c:noMultiLvlLbl val="0"/>
      </c:catAx>
      <c:valAx>
        <c:axId val="-303192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296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33.xml"/><Relationship Id="rId1" Type="http://schemas.openxmlformats.org/officeDocument/2006/relationships/chart" Target="../charts/chart32.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6.xml"/><Relationship Id="rId2" Type="http://schemas.openxmlformats.org/officeDocument/2006/relationships/chart" Target="../charts/chart35.xml"/><Relationship Id="rId1" Type="http://schemas.openxmlformats.org/officeDocument/2006/relationships/chart" Target="../charts/chart34.xml"/><Relationship Id="rId4"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 Id="rId5" Type="http://schemas.openxmlformats.org/officeDocument/2006/relationships/chart" Target="../charts/chart20.xml"/><Relationship Id="rId4" Type="http://schemas.openxmlformats.org/officeDocument/2006/relationships/chart" Target="../charts/chart19.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xdr:from>
      <xdr:col>7</xdr:col>
      <xdr:colOff>219075</xdr:colOff>
      <xdr:row>38</xdr:row>
      <xdr:rowOff>42862</xdr:rowOff>
    </xdr:from>
    <xdr:to>
      <xdr:col>14</xdr:col>
      <xdr:colOff>523875</xdr:colOff>
      <xdr:row>52</xdr:row>
      <xdr:rowOff>119062</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152400</xdr:colOff>
      <xdr:row>38</xdr:row>
      <xdr:rowOff>4762</xdr:rowOff>
    </xdr:from>
    <xdr:to>
      <xdr:col>21</xdr:col>
      <xdr:colOff>457200</xdr:colOff>
      <xdr:row>52</xdr:row>
      <xdr:rowOff>80962</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381000</xdr:colOff>
      <xdr:row>41</xdr:row>
      <xdr:rowOff>128587</xdr:rowOff>
    </xdr:from>
    <xdr:to>
      <xdr:col>14</xdr:col>
      <xdr:colOff>76200</xdr:colOff>
      <xdr:row>56</xdr:row>
      <xdr:rowOff>14287</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8</xdr:col>
      <xdr:colOff>95250</xdr:colOff>
      <xdr:row>37</xdr:row>
      <xdr:rowOff>42862</xdr:rowOff>
    </xdr:from>
    <xdr:to>
      <xdr:col>15</xdr:col>
      <xdr:colOff>400050</xdr:colOff>
      <xdr:row>51</xdr:row>
      <xdr:rowOff>119062</xdr:rowOff>
    </xdr:to>
    <xdr:graphicFrame macro="">
      <xdr:nvGraphicFramePr>
        <xdr:cNvPr id="4" name="Chart 3">
          <a:extLst>
            <a:ext uri="{FF2B5EF4-FFF2-40B4-BE49-F238E27FC236}">
              <a16:creationId xmlns:a16="http://schemas.microsoft.com/office/drawing/2014/main" id="{00000000-0008-0000-0A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257175</xdr:colOff>
      <xdr:row>49</xdr:row>
      <xdr:rowOff>138112</xdr:rowOff>
    </xdr:from>
    <xdr:to>
      <xdr:col>7</xdr:col>
      <xdr:colOff>561975</xdr:colOff>
      <xdr:row>64</xdr:row>
      <xdr:rowOff>23812</xdr:rowOff>
    </xdr:to>
    <xdr:graphicFrame macro="">
      <xdr:nvGraphicFramePr>
        <xdr:cNvPr id="6" name="Chart 5">
          <a:extLst>
            <a:ext uri="{FF2B5EF4-FFF2-40B4-BE49-F238E27FC236}">
              <a16:creationId xmlns:a16="http://schemas.microsoft.com/office/drawing/2014/main" id="{00000000-0008-0000-0A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247650</xdr:colOff>
      <xdr:row>51</xdr:row>
      <xdr:rowOff>128587</xdr:rowOff>
    </xdr:from>
    <xdr:to>
      <xdr:col>11</xdr:col>
      <xdr:colOff>495300</xdr:colOff>
      <xdr:row>66</xdr:row>
      <xdr:rowOff>14287</xdr:rowOff>
    </xdr:to>
    <xdr:graphicFrame macro="">
      <xdr:nvGraphicFramePr>
        <xdr:cNvPr id="3" name="Chart 2">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352425</xdr:colOff>
      <xdr:row>40</xdr:row>
      <xdr:rowOff>71437</xdr:rowOff>
    </xdr:from>
    <xdr:to>
      <xdr:col>20</xdr:col>
      <xdr:colOff>47625</xdr:colOff>
      <xdr:row>54</xdr:row>
      <xdr:rowOff>147637</xdr:rowOff>
    </xdr:to>
    <xdr:graphicFrame macro="">
      <xdr:nvGraphicFramePr>
        <xdr:cNvPr id="4" name="Chart 3">
          <a:extLst>
            <a:ext uri="{FF2B5EF4-FFF2-40B4-BE49-F238E27FC236}">
              <a16:creationId xmlns:a16="http://schemas.microsoft.com/office/drawing/2014/main" id="{00000000-0008-0000-0B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16</xdr:col>
      <xdr:colOff>514350</xdr:colOff>
      <xdr:row>38</xdr:row>
      <xdr:rowOff>161925</xdr:rowOff>
    </xdr:from>
    <xdr:to>
      <xdr:col>25</xdr:col>
      <xdr:colOff>152400</xdr:colOff>
      <xdr:row>56</xdr:row>
      <xdr:rowOff>80962</xdr:rowOff>
    </xdr:to>
    <xdr:graphicFrame macro="">
      <xdr:nvGraphicFramePr>
        <xdr:cNvPr id="4" name="Chart 3">
          <a:extLst>
            <a:ext uri="{FF2B5EF4-FFF2-40B4-BE49-F238E27FC236}">
              <a16:creationId xmlns:a16="http://schemas.microsoft.com/office/drawing/2014/main" id="{00000000-0008-0000-0C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49</xdr:row>
      <xdr:rowOff>90487</xdr:rowOff>
    </xdr:from>
    <xdr:to>
      <xdr:col>6</xdr:col>
      <xdr:colOff>790575</xdr:colOff>
      <xdr:row>63</xdr:row>
      <xdr:rowOff>166687</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65</xdr:row>
      <xdr:rowOff>23812</xdr:rowOff>
    </xdr:from>
    <xdr:to>
      <xdr:col>7</xdr:col>
      <xdr:colOff>38100</xdr:colOff>
      <xdr:row>79</xdr:row>
      <xdr:rowOff>100012</xdr:rowOff>
    </xdr:to>
    <xdr:graphicFrame macro="">
      <xdr:nvGraphicFramePr>
        <xdr:cNvPr id="3" name="Chart 2">
          <a:extLst>
            <a:ext uri="{FF2B5EF4-FFF2-40B4-BE49-F238E27FC236}">
              <a16:creationId xmlns:a16="http://schemas.microsoft.com/office/drawing/2014/main" id="{00000000-0008-0000-0C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95250</xdr:colOff>
      <xdr:row>71</xdr:row>
      <xdr:rowOff>185737</xdr:rowOff>
    </xdr:from>
    <xdr:to>
      <xdr:col>23</xdr:col>
      <xdr:colOff>400050</xdr:colOff>
      <xdr:row>86</xdr:row>
      <xdr:rowOff>71437</xdr:rowOff>
    </xdr:to>
    <xdr:graphicFrame macro="">
      <xdr:nvGraphicFramePr>
        <xdr:cNvPr id="5" name="Chart 4">
          <a:extLst>
            <a:ext uri="{FF2B5EF4-FFF2-40B4-BE49-F238E27FC236}">
              <a16:creationId xmlns:a16="http://schemas.microsoft.com/office/drawing/2014/main" id="{00000000-0008-0000-0C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42862</xdr:colOff>
      <xdr:row>42</xdr:row>
      <xdr:rowOff>4762</xdr:rowOff>
    </xdr:from>
    <xdr:to>
      <xdr:col>13</xdr:col>
      <xdr:colOff>347662</xdr:colOff>
      <xdr:row>56</xdr:row>
      <xdr:rowOff>80962</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376237</xdr:colOff>
      <xdr:row>37</xdr:row>
      <xdr:rowOff>100012</xdr:rowOff>
    </xdr:from>
    <xdr:to>
      <xdr:col>21</xdr:col>
      <xdr:colOff>71437</xdr:colOff>
      <xdr:row>51</xdr:row>
      <xdr:rowOff>176212</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485775</xdr:colOff>
      <xdr:row>59</xdr:row>
      <xdr:rowOff>52387</xdr:rowOff>
    </xdr:from>
    <xdr:to>
      <xdr:col>11</xdr:col>
      <xdr:colOff>180975</xdr:colOff>
      <xdr:row>73</xdr:row>
      <xdr:rowOff>128587</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514350</xdr:colOff>
      <xdr:row>45</xdr:row>
      <xdr:rowOff>176212</xdr:rowOff>
    </xdr:from>
    <xdr:to>
      <xdr:col>15</xdr:col>
      <xdr:colOff>209550</xdr:colOff>
      <xdr:row>60</xdr:row>
      <xdr:rowOff>61912</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561975</xdr:colOff>
      <xdr:row>49</xdr:row>
      <xdr:rowOff>171449</xdr:rowOff>
    </xdr:from>
    <xdr:to>
      <xdr:col>7</xdr:col>
      <xdr:colOff>352425</xdr:colOff>
      <xdr:row>59</xdr:row>
      <xdr:rowOff>147636</xdr:rowOff>
    </xdr:to>
    <xdr:graphicFrame macro="">
      <xdr:nvGraphicFramePr>
        <xdr:cNvPr id="4" name="Chart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47625</xdr:colOff>
      <xdr:row>67</xdr:row>
      <xdr:rowOff>80962</xdr:rowOff>
    </xdr:from>
    <xdr:to>
      <xdr:col>15</xdr:col>
      <xdr:colOff>352425</xdr:colOff>
      <xdr:row>81</xdr:row>
      <xdr:rowOff>157162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67</xdr:row>
      <xdr:rowOff>109537</xdr:rowOff>
    </xdr:from>
    <xdr:to>
      <xdr:col>7</xdr:col>
      <xdr:colOff>304800</xdr:colOff>
      <xdr:row>81</xdr:row>
      <xdr:rowOff>185737</xdr:rowOff>
    </xdr:to>
    <xdr:graphicFrame macro="">
      <xdr:nvGraphicFramePr>
        <xdr:cNvPr id="7" name="Chart 6">
          <a:extLst>
            <a:ext uri="{FF2B5EF4-FFF2-40B4-BE49-F238E27FC236}">
              <a16:creationId xmlns:a16="http://schemas.microsoft.com/office/drawing/2014/main" id="{00000000-0008-0000-02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66675</xdr:colOff>
      <xdr:row>92</xdr:row>
      <xdr:rowOff>47625</xdr:rowOff>
    </xdr:from>
    <xdr:to>
      <xdr:col>8</xdr:col>
      <xdr:colOff>104775</xdr:colOff>
      <xdr:row>103</xdr:row>
      <xdr:rowOff>66675</xdr:rowOff>
    </xdr:to>
    <xdr:graphicFrame macro="">
      <xdr:nvGraphicFramePr>
        <xdr:cNvPr id="5" name="Chart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285750</xdr:colOff>
      <xdr:row>83</xdr:row>
      <xdr:rowOff>100012</xdr:rowOff>
    </xdr:from>
    <xdr:to>
      <xdr:col>16</xdr:col>
      <xdr:colOff>590550</xdr:colOff>
      <xdr:row>97</xdr:row>
      <xdr:rowOff>176212</xdr:rowOff>
    </xdr:to>
    <xdr:graphicFrame macro="">
      <xdr:nvGraphicFramePr>
        <xdr:cNvPr id="8" name="Chart 7">
          <a:extLst>
            <a:ext uri="{FF2B5EF4-FFF2-40B4-BE49-F238E27FC236}">
              <a16:creationId xmlns:a16="http://schemas.microsoft.com/office/drawing/2014/main" id="{00000000-0008-0000-02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495300</xdr:colOff>
      <xdr:row>46</xdr:row>
      <xdr:rowOff>14287</xdr:rowOff>
    </xdr:from>
    <xdr:to>
      <xdr:col>18</xdr:col>
      <xdr:colOff>190500</xdr:colOff>
      <xdr:row>60</xdr:row>
      <xdr:rowOff>90487</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504825</xdr:colOff>
      <xdr:row>41</xdr:row>
      <xdr:rowOff>71437</xdr:rowOff>
    </xdr:from>
    <xdr:to>
      <xdr:col>20</xdr:col>
      <xdr:colOff>200025</xdr:colOff>
      <xdr:row>55</xdr:row>
      <xdr:rowOff>147637</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285750</xdr:colOff>
      <xdr:row>79</xdr:row>
      <xdr:rowOff>185737</xdr:rowOff>
    </xdr:from>
    <xdr:to>
      <xdr:col>8</xdr:col>
      <xdr:colOff>590550</xdr:colOff>
      <xdr:row>94</xdr:row>
      <xdr:rowOff>71437</xdr:rowOff>
    </xdr:to>
    <xdr:graphicFrame macro="">
      <xdr:nvGraphicFramePr>
        <xdr:cNvPr id="3" name="Chart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257175</xdr:colOff>
      <xdr:row>40</xdr:row>
      <xdr:rowOff>128587</xdr:rowOff>
    </xdr:from>
    <xdr:to>
      <xdr:col>28</xdr:col>
      <xdr:colOff>561975</xdr:colOff>
      <xdr:row>55</xdr:row>
      <xdr:rowOff>14287</xdr:rowOff>
    </xdr:to>
    <xdr:graphicFrame macro="">
      <xdr:nvGraphicFramePr>
        <xdr:cNvPr id="5" name="Chart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23812</xdr:colOff>
      <xdr:row>40</xdr:row>
      <xdr:rowOff>33337</xdr:rowOff>
    </xdr:from>
    <xdr:to>
      <xdr:col>13</xdr:col>
      <xdr:colOff>128587</xdr:colOff>
      <xdr:row>54</xdr:row>
      <xdr:rowOff>109537</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55</xdr:row>
      <xdr:rowOff>185737</xdr:rowOff>
    </xdr:from>
    <xdr:to>
      <xdr:col>13</xdr:col>
      <xdr:colOff>114300</xdr:colOff>
      <xdr:row>70</xdr:row>
      <xdr:rowOff>71437</xdr:rowOff>
    </xdr:to>
    <xdr:graphicFrame macro="">
      <xdr:nvGraphicFramePr>
        <xdr:cNvPr id="3" name="Chart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485775</xdr:colOff>
      <xdr:row>43</xdr:row>
      <xdr:rowOff>61912</xdr:rowOff>
    </xdr:from>
    <xdr:to>
      <xdr:col>21</xdr:col>
      <xdr:colOff>180975</xdr:colOff>
      <xdr:row>57</xdr:row>
      <xdr:rowOff>138112</xdr:rowOff>
    </xdr:to>
    <xdr:graphicFrame macro="">
      <xdr:nvGraphicFramePr>
        <xdr:cNvPr id="4" name="Chart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133350</xdr:colOff>
      <xdr:row>75</xdr:row>
      <xdr:rowOff>42862</xdr:rowOff>
    </xdr:from>
    <xdr:to>
      <xdr:col>17</xdr:col>
      <xdr:colOff>238125</xdr:colOff>
      <xdr:row>89</xdr:row>
      <xdr:rowOff>119062</xdr:rowOff>
    </xdr:to>
    <xdr:graphicFrame macro="">
      <xdr:nvGraphicFramePr>
        <xdr:cNvPr id="5" name="Chart 4">
          <a:extLst>
            <a:ext uri="{FF2B5EF4-FFF2-40B4-BE49-F238E27FC236}">
              <a16:creationId xmlns:a16="http://schemas.microsoft.com/office/drawing/2014/main" id="{00000000-0008-0000-05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419100</xdr:colOff>
      <xdr:row>77</xdr:row>
      <xdr:rowOff>71437</xdr:rowOff>
    </xdr:from>
    <xdr:to>
      <xdr:col>8</xdr:col>
      <xdr:colOff>523875</xdr:colOff>
      <xdr:row>91</xdr:row>
      <xdr:rowOff>147637</xdr:rowOff>
    </xdr:to>
    <xdr:graphicFrame macro="">
      <xdr:nvGraphicFramePr>
        <xdr:cNvPr id="6" name="Chart 5">
          <a:extLst>
            <a:ext uri="{FF2B5EF4-FFF2-40B4-BE49-F238E27FC236}">
              <a16:creationId xmlns:a16="http://schemas.microsoft.com/office/drawing/2014/main" id="{00000000-0008-0000-05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133350</xdr:colOff>
      <xdr:row>43</xdr:row>
      <xdr:rowOff>176212</xdr:rowOff>
    </xdr:from>
    <xdr:to>
      <xdr:col>18</xdr:col>
      <xdr:colOff>438150</xdr:colOff>
      <xdr:row>58</xdr:row>
      <xdr:rowOff>61912</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371475</xdr:colOff>
      <xdr:row>54</xdr:row>
      <xdr:rowOff>52387</xdr:rowOff>
    </xdr:from>
    <xdr:to>
      <xdr:col>10</xdr:col>
      <xdr:colOff>66675</xdr:colOff>
      <xdr:row>68</xdr:row>
      <xdr:rowOff>128587</xdr:rowOff>
    </xdr:to>
    <xdr:graphicFrame macro="">
      <xdr:nvGraphicFramePr>
        <xdr:cNvPr id="6" name="Chart 5">
          <a:extLst>
            <a:ext uri="{FF2B5EF4-FFF2-40B4-BE49-F238E27FC236}">
              <a16:creationId xmlns:a16="http://schemas.microsoft.com/office/drawing/2014/main" id="{00000000-0008-0000-06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171450</xdr:colOff>
      <xdr:row>60</xdr:row>
      <xdr:rowOff>80962</xdr:rowOff>
    </xdr:from>
    <xdr:to>
      <xdr:col>18</xdr:col>
      <xdr:colOff>476250</xdr:colOff>
      <xdr:row>74</xdr:row>
      <xdr:rowOff>157162</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2</xdr:col>
      <xdr:colOff>552450</xdr:colOff>
      <xdr:row>44</xdr:row>
      <xdr:rowOff>100012</xdr:rowOff>
    </xdr:from>
    <xdr:to>
      <xdr:col>10</xdr:col>
      <xdr:colOff>76200</xdr:colOff>
      <xdr:row>58</xdr:row>
      <xdr:rowOff>176212</xdr:rowOff>
    </xdr:to>
    <xdr:graphicFrame macro="">
      <xdr:nvGraphicFramePr>
        <xdr:cNvPr id="2" name="Chart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457200</xdr:colOff>
      <xdr:row>44</xdr:row>
      <xdr:rowOff>138112</xdr:rowOff>
    </xdr:from>
    <xdr:to>
      <xdr:col>21</xdr:col>
      <xdr:colOff>152400</xdr:colOff>
      <xdr:row>59</xdr:row>
      <xdr:rowOff>23812</xdr:rowOff>
    </xdr:to>
    <xdr:graphicFrame macro="">
      <xdr:nvGraphicFramePr>
        <xdr:cNvPr id="3" name="Chart 2">
          <a:extLst>
            <a:ext uri="{FF2B5EF4-FFF2-40B4-BE49-F238E27FC236}">
              <a16:creationId xmlns:a16="http://schemas.microsoft.com/office/drawing/2014/main" id="{00000000-0008-0000-07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561975</xdr:colOff>
      <xdr:row>59</xdr:row>
      <xdr:rowOff>185737</xdr:rowOff>
    </xdr:from>
    <xdr:to>
      <xdr:col>14</xdr:col>
      <xdr:colOff>257175</xdr:colOff>
      <xdr:row>74</xdr:row>
      <xdr:rowOff>71437</xdr:rowOff>
    </xdr:to>
    <xdr:graphicFrame macro="">
      <xdr:nvGraphicFramePr>
        <xdr:cNvPr id="4" name="Chart 3">
          <a:extLst>
            <a:ext uri="{FF2B5EF4-FFF2-40B4-BE49-F238E27FC236}">
              <a16:creationId xmlns:a16="http://schemas.microsoft.com/office/drawing/2014/main"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247650</xdr:colOff>
      <xdr:row>42</xdr:row>
      <xdr:rowOff>80962</xdr:rowOff>
    </xdr:from>
    <xdr:to>
      <xdr:col>13</xdr:col>
      <xdr:colOff>552450</xdr:colOff>
      <xdr:row>56</xdr:row>
      <xdr:rowOff>157162</xdr:rowOff>
    </xdr:to>
    <xdr:graphicFrame macro="">
      <xdr:nvGraphicFramePr>
        <xdr:cNvPr id="2" name="Chart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390525</xdr:colOff>
      <xdr:row>58</xdr:row>
      <xdr:rowOff>71437</xdr:rowOff>
    </xdr:from>
    <xdr:to>
      <xdr:col>12</xdr:col>
      <xdr:colOff>85725</xdr:colOff>
      <xdr:row>72</xdr:row>
      <xdr:rowOff>147637</xdr:rowOff>
    </xdr:to>
    <xdr:graphicFrame macro="">
      <xdr:nvGraphicFramePr>
        <xdr:cNvPr id="3" name="Chart 2">
          <a:extLst>
            <a:ext uri="{FF2B5EF4-FFF2-40B4-BE49-F238E27FC236}">
              <a16:creationId xmlns:a16="http://schemas.microsoft.com/office/drawing/2014/main" id="{00000000-0008-0000-08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Custom 4">
      <a:dk1>
        <a:sysClr val="windowText" lastClr="000000"/>
      </a:dk1>
      <a:lt1>
        <a:sysClr val="window" lastClr="FFFFFF"/>
      </a:lt1>
      <a:dk2>
        <a:srgbClr val="242852"/>
      </a:dk2>
      <a:lt2>
        <a:srgbClr val="ACCBF9"/>
      </a:lt2>
      <a:accent1>
        <a:srgbClr val="4A66AC"/>
      </a:accent1>
      <a:accent2>
        <a:srgbClr val="3EBBF0"/>
      </a:accent2>
      <a:accent3>
        <a:srgbClr val="9454C3"/>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1"/>
  <sheetViews>
    <sheetView workbookViewId="0">
      <selection activeCell="E31" sqref="E31"/>
    </sheetView>
  </sheetViews>
  <sheetFormatPr defaultRowHeight="15" x14ac:dyDescent="0.25"/>
  <cols>
    <col min="7" max="7" width="12.140625" bestFit="1" customWidth="1"/>
  </cols>
  <sheetData>
    <row r="1" spans="1:6" x14ac:dyDescent="0.25">
      <c r="A1" s="6" t="s">
        <v>94</v>
      </c>
      <c r="B1" s="6"/>
      <c r="C1" s="6" t="s">
        <v>74</v>
      </c>
      <c r="D1" s="6"/>
      <c r="E1" s="6"/>
    </row>
    <row r="2" spans="1:6" x14ac:dyDescent="0.25">
      <c r="A2" t="s">
        <v>1</v>
      </c>
      <c r="B2" s="1" t="s">
        <v>30</v>
      </c>
      <c r="C2" t="s">
        <v>75</v>
      </c>
      <c r="D2" t="s">
        <v>62</v>
      </c>
      <c r="E2" t="s">
        <v>66</v>
      </c>
      <c r="F2" s="15" t="s">
        <v>95</v>
      </c>
    </row>
    <row r="3" spans="1:6" x14ac:dyDescent="0.25">
      <c r="A3" t="s">
        <v>2</v>
      </c>
      <c r="B3" s="1" t="s">
        <v>31</v>
      </c>
      <c r="C3" t="s">
        <v>81</v>
      </c>
      <c r="D3" t="s">
        <v>62</v>
      </c>
      <c r="E3" t="s">
        <v>101</v>
      </c>
      <c r="F3" s="15" t="s">
        <v>96</v>
      </c>
    </row>
    <row r="4" spans="1:6" x14ac:dyDescent="0.25">
      <c r="A4" t="s">
        <v>4</v>
      </c>
      <c r="B4" s="1" t="s">
        <v>32</v>
      </c>
      <c r="C4" t="s">
        <v>82</v>
      </c>
      <c r="D4" t="s">
        <v>70</v>
      </c>
      <c r="E4" t="s">
        <v>101</v>
      </c>
      <c r="F4" s="15" t="s">
        <v>97</v>
      </c>
    </row>
    <row r="5" spans="1:6" x14ac:dyDescent="0.25">
      <c r="A5" t="s">
        <v>5</v>
      </c>
      <c r="B5" s="1" t="s">
        <v>33</v>
      </c>
      <c r="C5" t="s">
        <v>83</v>
      </c>
      <c r="D5" t="s">
        <v>62</v>
      </c>
      <c r="E5" t="s">
        <v>66</v>
      </c>
      <c r="F5" s="16" t="s">
        <v>98</v>
      </c>
    </row>
    <row r="6" spans="1:6" x14ac:dyDescent="0.25">
      <c r="A6" t="s">
        <v>6</v>
      </c>
      <c r="B6" s="1" t="s">
        <v>34</v>
      </c>
      <c r="C6" t="s">
        <v>81</v>
      </c>
      <c r="D6" t="s">
        <v>70</v>
      </c>
      <c r="E6" t="s">
        <v>68</v>
      </c>
      <c r="F6" s="15" t="s">
        <v>100</v>
      </c>
    </row>
    <row r="7" spans="1:6" x14ac:dyDescent="0.25">
      <c r="A7" t="s">
        <v>7</v>
      </c>
      <c r="B7" s="1" t="s">
        <v>35</v>
      </c>
      <c r="C7" t="s">
        <v>84</v>
      </c>
      <c r="D7" t="s">
        <v>70</v>
      </c>
      <c r="E7" t="s">
        <v>101</v>
      </c>
      <c r="F7" s="15" t="s">
        <v>99</v>
      </c>
    </row>
    <row r="8" spans="1:6" x14ac:dyDescent="0.25">
      <c r="A8" t="s">
        <v>8</v>
      </c>
      <c r="B8" s="1" t="s">
        <v>37</v>
      </c>
      <c r="C8" t="s">
        <v>89</v>
      </c>
      <c r="D8" t="s">
        <v>109</v>
      </c>
      <c r="E8" t="s">
        <v>101</v>
      </c>
      <c r="F8" s="15" t="s">
        <v>105</v>
      </c>
    </row>
    <row r="9" spans="1:6" x14ac:dyDescent="0.25">
      <c r="A9" t="s">
        <v>9</v>
      </c>
      <c r="B9" s="1" t="s">
        <v>38</v>
      </c>
      <c r="C9" t="s">
        <v>85</v>
      </c>
      <c r="D9" t="s">
        <v>70</v>
      </c>
      <c r="E9" t="s">
        <v>66</v>
      </c>
      <c r="F9" s="15" t="s">
        <v>102</v>
      </c>
    </row>
    <row r="10" spans="1:6" x14ac:dyDescent="0.25">
      <c r="A10" t="s">
        <v>10</v>
      </c>
      <c r="B10" s="1" t="s">
        <v>39</v>
      </c>
      <c r="C10" t="s">
        <v>86</v>
      </c>
      <c r="D10" t="s">
        <v>62</v>
      </c>
      <c r="E10" t="s">
        <v>101</v>
      </c>
      <c r="F10" s="15" t="s">
        <v>103</v>
      </c>
    </row>
    <row r="11" spans="1:6" x14ac:dyDescent="0.25">
      <c r="A11" t="s">
        <v>11</v>
      </c>
      <c r="B11" s="1" t="s">
        <v>40</v>
      </c>
      <c r="C11" t="s">
        <v>84</v>
      </c>
      <c r="D11" t="s">
        <v>62</v>
      </c>
      <c r="E11" t="s">
        <v>66</v>
      </c>
      <c r="F11" s="15" t="s">
        <v>104</v>
      </c>
    </row>
    <row r="12" spans="1:6" x14ac:dyDescent="0.25">
      <c r="A12" t="s">
        <v>13</v>
      </c>
      <c r="B12" s="1" t="s">
        <v>42</v>
      </c>
      <c r="C12" t="s">
        <v>76</v>
      </c>
      <c r="D12" t="s">
        <v>109</v>
      </c>
      <c r="E12" t="s">
        <v>66</v>
      </c>
      <c r="F12" s="15" t="s">
        <v>108</v>
      </c>
    </row>
    <row r="13" spans="1:6" x14ac:dyDescent="0.25">
      <c r="A13" t="s">
        <v>14</v>
      </c>
      <c r="B13" s="1" t="s">
        <v>44</v>
      </c>
      <c r="C13" t="s">
        <v>75</v>
      </c>
      <c r="D13" t="s">
        <v>62</v>
      </c>
      <c r="E13" t="s">
        <v>66</v>
      </c>
      <c r="F13" s="15" t="s">
        <v>110</v>
      </c>
    </row>
    <row r="14" spans="1:6" x14ac:dyDescent="0.25">
      <c r="A14" t="s">
        <v>15</v>
      </c>
      <c r="B14" s="1" t="s">
        <v>45</v>
      </c>
      <c r="C14" t="s">
        <v>88</v>
      </c>
      <c r="D14" t="s">
        <v>62</v>
      </c>
      <c r="E14" t="s">
        <v>112</v>
      </c>
      <c r="F14" s="15" t="s">
        <v>111</v>
      </c>
    </row>
    <row r="15" spans="1:6" x14ac:dyDescent="0.25">
      <c r="A15" t="s">
        <v>16</v>
      </c>
      <c r="B15" s="1" t="s">
        <v>47</v>
      </c>
      <c r="C15" t="s">
        <v>77</v>
      </c>
      <c r="D15" t="s">
        <v>70</v>
      </c>
      <c r="E15" t="s">
        <v>101</v>
      </c>
      <c r="F15" s="15" t="s">
        <v>113</v>
      </c>
    </row>
    <row r="16" spans="1:6" x14ac:dyDescent="0.25">
      <c r="A16" t="s">
        <v>17</v>
      </c>
      <c r="B16" s="1" t="s">
        <v>50</v>
      </c>
      <c r="C16" t="s">
        <v>84</v>
      </c>
      <c r="D16" t="s">
        <v>62</v>
      </c>
      <c r="E16" t="s">
        <v>66</v>
      </c>
      <c r="F16" s="15" t="s">
        <v>114</v>
      </c>
    </row>
    <row r="17" spans="1:8" x14ac:dyDescent="0.25">
      <c r="A17" t="s">
        <v>18</v>
      </c>
      <c r="B17" s="1" t="s">
        <v>49</v>
      </c>
      <c r="C17" t="s">
        <v>75</v>
      </c>
      <c r="D17" t="s">
        <v>62</v>
      </c>
      <c r="E17" t="s">
        <v>115</v>
      </c>
      <c r="F17" s="15" t="s">
        <v>116</v>
      </c>
    </row>
    <row r="20" spans="1:8" x14ac:dyDescent="0.25">
      <c r="D20" t="s">
        <v>118</v>
      </c>
      <c r="E20" s="23">
        <f>8/16</f>
        <v>0.5</v>
      </c>
      <c r="G20" t="s">
        <v>62</v>
      </c>
      <c r="H20" s="27">
        <f>11/16</f>
        <v>0.6875</v>
      </c>
    </row>
    <row r="21" spans="1:8" x14ac:dyDescent="0.25">
      <c r="D21" s="17" t="s">
        <v>117</v>
      </c>
      <c r="E21" s="53">
        <f>6/16</f>
        <v>0.375</v>
      </c>
      <c r="G21" t="s">
        <v>70</v>
      </c>
      <c r="H21" s="13">
        <f>5/16</f>
        <v>0.3125</v>
      </c>
    </row>
    <row r="22" spans="1:8" x14ac:dyDescent="0.25">
      <c r="D22" t="s">
        <v>1210</v>
      </c>
      <c r="E22" s="53">
        <f>2/16</f>
        <v>0.125</v>
      </c>
    </row>
    <row r="25" spans="1:8" x14ac:dyDescent="0.25">
      <c r="A25" t="s">
        <v>19</v>
      </c>
      <c r="B25" s="1" t="s">
        <v>51</v>
      </c>
      <c r="C25" t="s">
        <v>70</v>
      </c>
      <c r="D25" t="s">
        <v>101</v>
      </c>
      <c r="E25" s="15" t="s">
        <v>119</v>
      </c>
    </row>
    <row r="26" spans="1:8" x14ac:dyDescent="0.25">
      <c r="A26" t="s">
        <v>20</v>
      </c>
      <c r="B26" s="1" t="s">
        <v>52</v>
      </c>
      <c r="C26" t="s">
        <v>70</v>
      </c>
      <c r="D26" t="s">
        <v>112</v>
      </c>
      <c r="E26" s="15" t="s">
        <v>120</v>
      </c>
    </row>
    <row r="27" spans="1:8" x14ac:dyDescent="0.25">
      <c r="A27" t="s">
        <v>21</v>
      </c>
      <c r="B27" s="1" t="s">
        <v>53</v>
      </c>
      <c r="C27" t="s">
        <v>70</v>
      </c>
      <c r="D27" t="s">
        <v>112</v>
      </c>
      <c r="E27" s="15" t="s">
        <v>121</v>
      </c>
    </row>
    <row r="28" spans="1:8" x14ac:dyDescent="0.25">
      <c r="A28" t="s">
        <v>22</v>
      </c>
      <c r="B28" s="3" t="s">
        <v>54</v>
      </c>
      <c r="C28" t="s">
        <v>70</v>
      </c>
      <c r="D28" t="s">
        <v>101</v>
      </c>
      <c r="E28" s="15" t="s">
        <v>122</v>
      </c>
    </row>
    <row r="29" spans="1:8" x14ac:dyDescent="0.25">
      <c r="A29" t="s">
        <v>23</v>
      </c>
      <c r="B29" s="1" t="s">
        <v>55</v>
      </c>
      <c r="C29" t="s">
        <v>70</v>
      </c>
      <c r="D29" t="s">
        <v>115</v>
      </c>
      <c r="E29" s="15" t="s">
        <v>123</v>
      </c>
    </row>
    <row r="30" spans="1:8" x14ac:dyDescent="0.25">
      <c r="A30" t="s">
        <v>24</v>
      </c>
      <c r="B30" s="1" t="s">
        <v>56</v>
      </c>
      <c r="C30" t="s">
        <v>109</v>
      </c>
      <c r="D30" t="s">
        <v>115</v>
      </c>
      <c r="E30" s="15" t="s">
        <v>124</v>
      </c>
    </row>
    <row r="31" spans="1:8" x14ac:dyDescent="0.25">
      <c r="A31" t="s">
        <v>25</v>
      </c>
      <c r="B31" s="3" t="s">
        <v>36</v>
      </c>
      <c r="C31" t="s">
        <v>70</v>
      </c>
      <c r="D31" t="s">
        <v>101</v>
      </c>
      <c r="E31" s="15" t="s">
        <v>125</v>
      </c>
    </row>
    <row r="32" spans="1:8" x14ac:dyDescent="0.25">
      <c r="A32" t="s">
        <v>26</v>
      </c>
      <c r="B32" s="1" t="s">
        <v>57</v>
      </c>
      <c r="C32" t="s">
        <v>62</v>
      </c>
      <c r="D32" t="s">
        <v>101</v>
      </c>
      <c r="E32" s="15" t="s">
        <v>126</v>
      </c>
    </row>
    <row r="33" spans="1:7" x14ac:dyDescent="0.25">
      <c r="A33" t="s">
        <v>27</v>
      </c>
      <c r="B33" s="1" t="s">
        <v>43</v>
      </c>
      <c r="C33" t="s">
        <v>62</v>
      </c>
      <c r="D33" t="s">
        <v>115</v>
      </c>
      <c r="E33" s="15" t="s">
        <v>127</v>
      </c>
    </row>
    <row r="34" spans="1:7" x14ac:dyDescent="0.25">
      <c r="A34" t="s">
        <v>28</v>
      </c>
      <c r="B34" s="1" t="s">
        <v>46</v>
      </c>
      <c r="C34" t="s">
        <v>70</v>
      </c>
      <c r="D34" t="s">
        <v>101</v>
      </c>
      <c r="E34" s="15" t="s">
        <v>128</v>
      </c>
    </row>
    <row r="35" spans="1:7" x14ac:dyDescent="0.25">
      <c r="A35" t="s">
        <v>29</v>
      </c>
      <c r="B35" s="1" t="s">
        <v>48</v>
      </c>
      <c r="C35" t="s">
        <v>62</v>
      </c>
      <c r="D35" t="s">
        <v>67</v>
      </c>
      <c r="E35" s="15" t="s">
        <v>129</v>
      </c>
    </row>
    <row r="36" spans="1:7" x14ac:dyDescent="0.25">
      <c r="A36" t="s">
        <v>12</v>
      </c>
      <c r="B36" s="12" t="s">
        <v>41</v>
      </c>
      <c r="C36" t="s">
        <v>87</v>
      </c>
      <c r="D36" t="s">
        <v>70</v>
      </c>
      <c r="E36" t="s">
        <v>107</v>
      </c>
      <c r="F36" s="14" t="s">
        <v>106</v>
      </c>
    </row>
    <row r="37" spans="1:7" x14ac:dyDescent="0.25">
      <c r="C37" t="s">
        <v>130</v>
      </c>
      <c r="D37" s="9">
        <f>4/12</f>
        <v>0.33333333333333331</v>
      </c>
      <c r="F37" t="s">
        <v>62</v>
      </c>
      <c r="G37" s="9">
        <f>4/12</f>
        <v>0.33333333333333331</v>
      </c>
    </row>
    <row r="38" spans="1:7" x14ac:dyDescent="0.25">
      <c r="C38" t="s">
        <v>101</v>
      </c>
      <c r="D38" s="23">
        <f>5/12</f>
        <v>0.41666666666666669</v>
      </c>
      <c r="F38" t="s">
        <v>70</v>
      </c>
      <c r="G38" s="23">
        <f>8/12</f>
        <v>0.66666666666666663</v>
      </c>
    </row>
    <row r="39" spans="1:7" x14ac:dyDescent="0.25">
      <c r="C39" t="s">
        <v>112</v>
      </c>
      <c r="D39" s="9">
        <f>3/12</f>
        <v>0.25</v>
      </c>
    </row>
    <row r="42" spans="1:7" x14ac:dyDescent="0.25">
      <c r="C42" t="s">
        <v>1037</v>
      </c>
    </row>
    <row r="43" spans="1:7" x14ac:dyDescent="0.25">
      <c r="D43" t="s">
        <v>1211</v>
      </c>
      <c r="E43" t="s">
        <v>1041</v>
      </c>
    </row>
    <row r="44" spans="1:7" x14ac:dyDescent="0.25">
      <c r="C44" t="s">
        <v>115</v>
      </c>
      <c r="D44" s="9">
        <f>4/12</f>
        <v>0.33333333333333331</v>
      </c>
      <c r="E44" s="23">
        <f>8/16</f>
        <v>0.5</v>
      </c>
    </row>
    <row r="45" spans="1:7" x14ac:dyDescent="0.25">
      <c r="C45" t="s">
        <v>101</v>
      </c>
      <c r="D45" s="23">
        <f>5/12</f>
        <v>0.41666666666666669</v>
      </c>
      <c r="E45" s="53">
        <f>6/16</f>
        <v>0.375</v>
      </c>
    </row>
    <row r="46" spans="1:7" x14ac:dyDescent="0.25">
      <c r="C46" t="s">
        <v>112</v>
      </c>
      <c r="D46" s="9">
        <f>3/12</f>
        <v>0.25</v>
      </c>
      <c r="E46" s="53">
        <f>2/16</f>
        <v>0.125</v>
      </c>
    </row>
    <row r="49" spans="3:5" x14ac:dyDescent="0.25">
      <c r="D49" t="s">
        <v>1211</v>
      </c>
      <c r="E49" t="s">
        <v>1041</v>
      </c>
    </row>
    <row r="50" spans="3:5" x14ac:dyDescent="0.25">
      <c r="C50" t="s">
        <v>1040</v>
      </c>
      <c r="D50" s="9">
        <f>4/12</f>
        <v>0.33333333333333331</v>
      </c>
      <c r="E50" s="23">
        <f>11/16</f>
        <v>0.6875</v>
      </c>
    </row>
    <row r="51" spans="3:5" x14ac:dyDescent="0.25">
      <c r="C51" t="s">
        <v>1039</v>
      </c>
      <c r="D51" s="23">
        <f>8/12</f>
        <v>0.66666666666666663</v>
      </c>
      <c r="E51" s="9">
        <f>5/16</f>
        <v>0.3125</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79"/>
  <sheetViews>
    <sheetView topLeftCell="A25" workbookViewId="0">
      <selection activeCell="F36" sqref="F36"/>
    </sheetView>
  </sheetViews>
  <sheetFormatPr defaultRowHeight="15" x14ac:dyDescent="0.25"/>
  <sheetData>
    <row r="1" spans="1:7" x14ac:dyDescent="0.25">
      <c r="A1" s="4" t="s">
        <v>90</v>
      </c>
      <c r="B1" s="4"/>
      <c r="C1" s="4"/>
      <c r="D1" s="4"/>
    </row>
    <row r="2" spans="1:7" x14ac:dyDescent="0.25">
      <c r="A2" t="s">
        <v>91</v>
      </c>
    </row>
    <row r="3" spans="1:7" x14ac:dyDescent="0.25">
      <c r="A3" s="5" t="s">
        <v>0</v>
      </c>
      <c r="B3" s="5" t="s">
        <v>3</v>
      </c>
      <c r="C3" s="5" t="s">
        <v>92</v>
      </c>
      <c r="D3" s="7" t="s">
        <v>494</v>
      </c>
    </row>
    <row r="4" spans="1:7" x14ac:dyDescent="0.25">
      <c r="A4" s="1" t="s">
        <v>1</v>
      </c>
      <c r="B4" s="1" t="s">
        <v>30</v>
      </c>
      <c r="C4" t="s">
        <v>59</v>
      </c>
      <c r="D4" t="s">
        <v>489</v>
      </c>
      <c r="E4" s="15" t="s">
        <v>488</v>
      </c>
    </row>
    <row r="5" spans="1:7" x14ac:dyDescent="0.25">
      <c r="A5" s="1" t="s">
        <v>2</v>
      </c>
      <c r="B5" s="1" t="s">
        <v>31</v>
      </c>
      <c r="C5" t="s">
        <v>60</v>
      </c>
      <c r="D5" t="s">
        <v>493</v>
      </c>
      <c r="E5" s="70" t="s">
        <v>490</v>
      </c>
      <c r="G5" s="4"/>
    </row>
    <row r="6" spans="1:7" x14ac:dyDescent="0.25">
      <c r="A6" s="1" t="s">
        <v>4</v>
      </c>
      <c r="B6" s="1" t="s">
        <v>32</v>
      </c>
      <c r="C6" t="s">
        <v>59</v>
      </c>
      <c r="D6" t="s">
        <v>492</v>
      </c>
      <c r="E6" s="15" t="s">
        <v>491</v>
      </c>
    </row>
    <row r="7" spans="1:7" x14ac:dyDescent="0.25">
      <c r="A7" s="1" t="s">
        <v>5</v>
      </c>
      <c r="B7" s="1" t="s">
        <v>33</v>
      </c>
      <c r="C7" t="s">
        <v>60</v>
      </c>
      <c r="D7" t="s">
        <v>493</v>
      </c>
      <c r="E7" s="70" t="s">
        <v>495</v>
      </c>
    </row>
    <row r="8" spans="1:7" x14ac:dyDescent="0.25">
      <c r="A8" s="1" t="s">
        <v>6</v>
      </c>
      <c r="B8" s="1" t="s">
        <v>34</v>
      </c>
      <c r="C8" t="s">
        <v>59</v>
      </c>
      <c r="D8" t="s">
        <v>497</v>
      </c>
      <c r="E8" s="15" t="s">
        <v>496</v>
      </c>
    </row>
    <row r="9" spans="1:7" x14ac:dyDescent="0.25">
      <c r="A9" s="1" t="s">
        <v>7</v>
      </c>
      <c r="B9" s="1" t="s">
        <v>35</v>
      </c>
      <c r="C9" t="s">
        <v>60</v>
      </c>
      <c r="D9" t="s">
        <v>499</v>
      </c>
      <c r="E9" s="15" t="s">
        <v>498</v>
      </c>
    </row>
    <row r="10" spans="1:7" x14ac:dyDescent="0.25">
      <c r="A10" s="1" t="s">
        <v>8</v>
      </c>
      <c r="B10" s="1" t="s">
        <v>37</v>
      </c>
      <c r="C10" t="s">
        <v>60</v>
      </c>
      <c r="D10" t="s">
        <v>93</v>
      </c>
      <c r="E10" s="70" t="s">
        <v>500</v>
      </c>
    </row>
    <row r="11" spans="1:7" x14ac:dyDescent="0.25">
      <c r="A11" s="1" t="s">
        <v>9</v>
      </c>
      <c r="B11" s="1" t="s">
        <v>38</v>
      </c>
      <c r="C11" t="s">
        <v>60</v>
      </c>
      <c r="D11" t="s">
        <v>502</v>
      </c>
      <c r="E11" s="70" t="s">
        <v>501</v>
      </c>
    </row>
    <row r="12" spans="1:7" x14ac:dyDescent="0.25">
      <c r="A12" s="1" t="s">
        <v>10</v>
      </c>
      <c r="B12" s="69" t="s">
        <v>39</v>
      </c>
      <c r="C12" s="11" t="s">
        <v>59</v>
      </c>
      <c r="D12" t="s">
        <v>504</v>
      </c>
      <c r="E12" s="70" t="s">
        <v>503</v>
      </c>
    </row>
    <row r="13" spans="1:7" x14ac:dyDescent="0.25">
      <c r="A13" s="1" t="s">
        <v>11</v>
      </c>
      <c r="B13" s="1" t="s">
        <v>40</v>
      </c>
      <c r="C13" t="s">
        <v>60</v>
      </c>
      <c r="D13" t="s">
        <v>499</v>
      </c>
      <c r="E13" s="70" t="s">
        <v>505</v>
      </c>
    </row>
    <row r="14" spans="1:7" x14ac:dyDescent="0.25">
      <c r="A14" s="1" t="s">
        <v>13</v>
      </c>
      <c r="B14" s="1" t="s">
        <v>42</v>
      </c>
      <c r="C14" t="s">
        <v>60</v>
      </c>
      <c r="D14" t="s">
        <v>509</v>
      </c>
      <c r="E14" s="70" t="s">
        <v>508</v>
      </c>
    </row>
    <row r="15" spans="1:7" x14ac:dyDescent="0.25">
      <c r="A15" s="1" t="s">
        <v>14</v>
      </c>
      <c r="B15" s="1" t="s">
        <v>44</v>
      </c>
      <c r="C15" t="s">
        <v>60</v>
      </c>
      <c r="D15" t="s">
        <v>449</v>
      </c>
      <c r="E15" s="15" t="s">
        <v>510</v>
      </c>
    </row>
    <row r="16" spans="1:7" x14ac:dyDescent="0.25">
      <c r="A16" s="1" t="s">
        <v>15</v>
      </c>
      <c r="B16" s="69" t="s">
        <v>45</v>
      </c>
      <c r="C16" s="11" t="s">
        <v>60</v>
      </c>
      <c r="D16" t="s">
        <v>492</v>
      </c>
      <c r="E16" s="15" t="s">
        <v>511</v>
      </c>
    </row>
    <row r="17" spans="1:7" x14ac:dyDescent="0.25">
      <c r="A17" s="1" t="s">
        <v>16</v>
      </c>
      <c r="B17" s="69" t="s">
        <v>47</v>
      </c>
      <c r="C17" s="11" t="s">
        <v>60</v>
      </c>
      <c r="D17" t="s">
        <v>492</v>
      </c>
      <c r="E17" s="15" t="s">
        <v>512</v>
      </c>
    </row>
    <row r="18" spans="1:7" x14ac:dyDescent="0.25">
      <c r="A18" s="1" t="s">
        <v>17</v>
      </c>
      <c r="B18" s="1" t="s">
        <v>50</v>
      </c>
      <c r="C18" t="s">
        <v>79</v>
      </c>
      <c r="D18" t="s">
        <v>499</v>
      </c>
      <c r="E18" s="15" t="s">
        <v>513</v>
      </c>
    </row>
    <row r="19" spans="1:7" x14ac:dyDescent="0.25">
      <c r="A19" s="1" t="s">
        <v>18</v>
      </c>
      <c r="B19" s="1" t="s">
        <v>49</v>
      </c>
      <c r="C19" t="s">
        <v>515</v>
      </c>
      <c r="D19" t="s">
        <v>499</v>
      </c>
      <c r="E19" s="15" t="s">
        <v>514</v>
      </c>
    </row>
    <row r="20" spans="1:7" x14ac:dyDescent="0.25">
      <c r="B20" s="4" t="s">
        <v>59</v>
      </c>
      <c r="C20" s="53">
        <f>6/16</f>
        <v>0.375</v>
      </c>
      <c r="D20" s="4" t="s">
        <v>1100</v>
      </c>
      <c r="E20" s="9">
        <f>2/16</f>
        <v>0.125</v>
      </c>
    </row>
    <row r="21" spans="1:7" x14ac:dyDescent="0.25">
      <c r="B21" s="4" t="s">
        <v>60</v>
      </c>
      <c r="C21" s="90">
        <f>10/16</f>
        <v>0.625</v>
      </c>
      <c r="D21" s="4" t="s">
        <v>1099</v>
      </c>
      <c r="E21" s="9">
        <f>4/16</f>
        <v>0.25</v>
      </c>
      <c r="G21" s="4" t="s">
        <v>524</v>
      </c>
    </row>
    <row r="22" spans="1:7" x14ac:dyDescent="0.25">
      <c r="D22" s="4" t="s">
        <v>493</v>
      </c>
      <c r="E22" s="23">
        <f>9/16</f>
        <v>0.5625</v>
      </c>
    </row>
    <row r="23" spans="1:7" x14ac:dyDescent="0.25">
      <c r="D23" s="4" t="s">
        <v>1101</v>
      </c>
      <c r="E23" s="9">
        <f>1/16</f>
        <v>6.25E-2</v>
      </c>
    </row>
    <row r="24" spans="1:7" x14ac:dyDescent="0.25">
      <c r="D24" s="4"/>
      <c r="E24" s="9"/>
    </row>
    <row r="25" spans="1:7" x14ac:dyDescent="0.25">
      <c r="A25" s="2" t="s">
        <v>0</v>
      </c>
      <c r="B25" s="2" t="s">
        <v>3</v>
      </c>
      <c r="C25" s="4" t="s">
        <v>92</v>
      </c>
      <c r="D25" s="4" t="s">
        <v>494</v>
      </c>
    </row>
    <row r="26" spans="1:7" x14ac:dyDescent="0.25">
      <c r="A26" s="1" t="s">
        <v>19</v>
      </c>
      <c r="B26" s="1" t="s">
        <v>51</v>
      </c>
      <c r="C26" t="s">
        <v>60</v>
      </c>
      <c r="D26" s="28" t="s">
        <v>517</v>
      </c>
      <c r="E26" s="15" t="s">
        <v>516</v>
      </c>
    </row>
    <row r="27" spans="1:7" x14ac:dyDescent="0.25">
      <c r="A27" s="1" t="s">
        <v>20</v>
      </c>
      <c r="B27" s="1" t="s">
        <v>52</v>
      </c>
      <c r="C27" t="s">
        <v>59</v>
      </c>
      <c r="D27" s="28" t="s">
        <v>492</v>
      </c>
      <c r="E27" s="15" t="s">
        <v>518</v>
      </c>
    </row>
    <row r="28" spans="1:7" x14ac:dyDescent="0.25">
      <c r="A28" s="1" t="s">
        <v>21</v>
      </c>
      <c r="B28" s="1" t="s">
        <v>53</v>
      </c>
      <c r="C28" t="s">
        <v>520</v>
      </c>
      <c r="D28" s="28" t="s">
        <v>492</v>
      </c>
      <c r="E28" s="15" t="s">
        <v>519</v>
      </c>
    </row>
    <row r="29" spans="1:7" x14ac:dyDescent="0.25">
      <c r="A29" s="3" t="s">
        <v>22</v>
      </c>
      <c r="B29" s="3" t="s">
        <v>54</v>
      </c>
      <c r="C29" t="s">
        <v>59</v>
      </c>
      <c r="D29" s="28" t="s">
        <v>93</v>
      </c>
      <c r="E29" s="15" t="s">
        <v>521</v>
      </c>
    </row>
    <row r="30" spans="1:7" x14ac:dyDescent="0.25">
      <c r="A30" s="1" t="s">
        <v>23</v>
      </c>
      <c r="B30" s="1" t="s">
        <v>55</v>
      </c>
      <c r="C30" t="s">
        <v>59</v>
      </c>
      <c r="D30" s="28" t="s">
        <v>449</v>
      </c>
      <c r="E30" s="14" t="s">
        <v>522</v>
      </c>
    </row>
    <row r="31" spans="1:7" x14ac:dyDescent="0.25">
      <c r="A31" s="1" t="s">
        <v>24</v>
      </c>
      <c r="B31" s="1" t="s">
        <v>56</v>
      </c>
      <c r="C31" t="s">
        <v>59</v>
      </c>
      <c r="D31" s="28" t="s">
        <v>449</v>
      </c>
      <c r="E31" s="15" t="s">
        <v>523</v>
      </c>
    </row>
    <row r="32" spans="1:7" x14ac:dyDescent="0.25">
      <c r="A32" s="3" t="s">
        <v>25</v>
      </c>
      <c r="B32" s="3" t="s">
        <v>36</v>
      </c>
      <c r="C32" t="s">
        <v>526</v>
      </c>
      <c r="D32" s="28" t="s">
        <v>492</v>
      </c>
      <c r="E32" s="15" t="s">
        <v>525</v>
      </c>
    </row>
    <row r="33" spans="1:7" x14ac:dyDescent="0.25">
      <c r="A33" s="1" t="s">
        <v>26</v>
      </c>
      <c r="B33" s="1" t="s">
        <v>57</v>
      </c>
      <c r="C33" t="s">
        <v>59</v>
      </c>
      <c r="D33" s="28" t="s">
        <v>492</v>
      </c>
      <c r="E33" s="15" t="s">
        <v>527</v>
      </c>
    </row>
    <row r="34" spans="1:7" x14ac:dyDescent="0.25">
      <c r="A34" s="1" t="s">
        <v>27</v>
      </c>
      <c r="B34" s="1" t="s">
        <v>43</v>
      </c>
      <c r="C34" t="s">
        <v>60</v>
      </c>
      <c r="D34" s="28" t="s">
        <v>93</v>
      </c>
      <c r="E34" s="15" t="s">
        <v>528</v>
      </c>
    </row>
    <row r="35" spans="1:7" x14ac:dyDescent="0.25">
      <c r="A35" s="1" t="s">
        <v>28</v>
      </c>
      <c r="B35" s="1" t="s">
        <v>46</v>
      </c>
      <c r="C35" t="s">
        <v>59</v>
      </c>
      <c r="D35" s="28" t="s">
        <v>492</v>
      </c>
      <c r="E35" s="15" t="s">
        <v>529</v>
      </c>
    </row>
    <row r="36" spans="1:7" x14ac:dyDescent="0.25">
      <c r="A36" s="1" t="s">
        <v>29</v>
      </c>
      <c r="B36" s="1" t="s">
        <v>48</v>
      </c>
      <c r="C36" t="s">
        <v>59</v>
      </c>
      <c r="D36" s="28" t="s">
        <v>492</v>
      </c>
      <c r="E36" s="15" t="s">
        <v>530</v>
      </c>
    </row>
    <row r="37" spans="1:7" x14ac:dyDescent="0.25">
      <c r="A37" s="1" t="s">
        <v>12</v>
      </c>
      <c r="B37" s="1" t="s">
        <v>41</v>
      </c>
      <c r="C37" t="s">
        <v>59</v>
      </c>
      <c r="D37" t="s">
        <v>507</v>
      </c>
      <c r="E37" s="15" t="s">
        <v>506</v>
      </c>
    </row>
    <row r="39" spans="1:7" x14ac:dyDescent="0.25">
      <c r="B39" s="4" t="s">
        <v>59</v>
      </c>
      <c r="C39" s="31">
        <f>10/12</f>
        <v>0.83333333333333337</v>
      </c>
      <c r="D39" s="4" t="s">
        <v>1100</v>
      </c>
      <c r="E39" s="20">
        <f>1/12</f>
        <v>8.3333333333333329E-2</v>
      </c>
    </row>
    <row r="40" spans="1:7" x14ac:dyDescent="0.25">
      <c r="B40" s="4" t="s">
        <v>60</v>
      </c>
      <c r="C40" s="9">
        <f>2/12</f>
        <v>0.16666666666666666</v>
      </c>
      <c r="D40" s="4" t="s">
        <v>1099</v>
      </c>
      <c r="E40" s="23">
        <f>7/12</f>
        <v>0.58333333333333337</v>
      </c>
      <c r="G40" s="4" t="s">
        <v>531</v>
      </c>
    </row>
    <row r="41" spans="1:7" x14ac:dyDescent="0.25">
      <c r="B41" s="1"/>
      <c r="D41" s="4" t="s">
        <v>493</v>
      </c>
      <c r="E41" s="9">
        <f>2/12</f>
        <v>0.16666666666666666</v>
      </c>
    </row>
    <row r="42" spans="1:7" x14ac:dyDescent="0.25">
      <c r="D42" s="4" t="s">
        <v>1101</v>
      </c>
      <c r="E42" s="9">
        <f>2/12</f>
        <v>0.16666666666666666</v>
      </c>
    </row>
    <row r="45" spans="1:7" x14ac:dyDescent="0.25">
      <c r="C45" t="s">
        <v>1211</v>
      </c>
      <c r="D45" s="4" t="s">
        <v>1041</v>
      </c>
    </row>
    <row r="46" spans="1:7" x14ac:dyDescent="0.25">
      <c r="B46" s="4" t="s">
        <v>1101</v>
      </c>
      <c r="C46" s="9">
        <f>2/12</f>
        <v>0.16666666666666666</v>
      </c>
      <c r="D46" s="9">
        <f>1/16</f>
        <v>6.25E-2</v>
      </c>
    </row>
    <row r="47" spans="1:7" x14ac:dyDescent="0.25">
      <c r="B47" s="4" t="s">
        <v>1100</v>
      </c>
      <c r="C47" s="9">
        <f>1/12</f>
        <v>8.3333333333333329E-2</v>
      </c>
      <c r="D47" s="9">
        <f>2/16</f>
        <v>0.125</v>
      </c>
    </row>
    <row r="48" spans="1:7" x14ac:dyDescent="0.25">
      <c r="B48" s="4" t="s">
        <v>1099</v>
      </c>
      <c r="C48" s="23">
        <f>7/12</f>
        <v>0.58333333333333337</v>
      </c>
      <c r="D48" s="9">
        <f>4/16</f>
        <v>0.25</v>
      </c>
    </row>
    <row r="49" spans="2:17" x14ac:dyDescent="0.25">
      <c r="B49" s="4" t="s">
        <v>493</v>
      </c>
      <c r="C49" s="9">
        <f>2/12</f>
        <v>0.16666666666666666</v>
      </c>
      <c r="D49" s="23">
        <f>9/16</f>
        <v>0.5625</v>
      </c>
    </row>
    <row r="53" spans="2:17" x14ac:dyDescent="0.25">
      <c r="C53" t="s">
        <v>1211</v>
      </c>
      <c r="D53" s="28" t="s">
        <v>1041</v>
      </c>
    </row>
    <row r="54" spans="2:17" x14ac:dyDescent="0.25">
      <c r="B54" s="4" t="s">
        <v>59</v>
      </c>
      <c r="C54" s="31">
        <f>10/12</f>
        <v>0.83333333333333337</v>
      </c>
      <c r="D54" s="53">
        <f>6/16</f>
        <v>0.375</v>
      </c>
    </row>
    <row r="55" spans="2:17" x14ac:dyDescent="0.25">
      <c r="B55" s="4" t="s">
        <v>60</v>
      </c>
      <c r="C55" s="9">
        <f>2/12</f>
        <v>0.16666666666666666</v>
      </c>
      <c r="D55" s="90">
        <f>10/16</f>
        <v>0.625</v>
      </c>
    </row>
    <row r="59" spans="2:17" x14ac:dyDescent="0.25">
      <c r="G59" s="10"/>
      <c r="H59" s="10"/>
      <c r="I59" s="10"/>
      <c r="J59" s="10"/>
      <c r="K59" s="10"/>
      <c r="L59" s="10"/>
      <c r="M59" s="10"/>
      <c r="N59" s="10"/>
      <c r="O59" s="10"/>
      <c r="P59" s="10"/>
      <c r="Q59" s="10"/>
    </row>
    <row r="76" spans="7:16" x14ac:dyDescent="0.25">
      <c r="G76" s="10"/>
      <c r="H76" s="10"/>
      <c r="I76" s="10"/>
      <c r="J76" s="10"/>
      <c r="K76" s="10"/>
      <c r="L76" s="10"/>
      <c r="M76" s="10"/>
      <c r="N76" s="10"/>
      <c r="O76" s="10"/>
      <c r="P76" s="10"/>
    </row>
    <row r="79" spans="7:16" x14ac:dyDescent="0.25">
      <c r="G79" s="10"/>
      <c r="H79" s="10"/>
      <c r="I79" s="10"/>
      <c r="J79" s="10"/>
      <c r="K79" s="10"/>
      <c r="L79" s="10"/>
      <c r="M79" s="10"/>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4"/>
  <sheetViews>
    <sheetView topLeftCell="A37" workbookViewId="0">
      <selection activeCell="P49" sqref="P49"/>
    </sheetView>
  </sheetViews>
  <sheetFormatPr defaultRowHeight="15" x14ac:dyDescent="0.25"/>
  <sheetData>
    <row r="1" spans="1:9" x14ac:dyDescent="0.25">
      <c r="A1" s="4" t="s">
        <v>679</v>
      </c>
    </row>
    <row r="3" spans="1:9" x14ac:dyDescent="0.25">
      <c r="A3" s="5" t="s">
        <v>0</v>
      </c>
      <c r="B3" s="5" t="s">
        <v>3</v>
      </c>
      <c r="C3" s="6" t="s">
        <v>74</v>
      </c>
      <c r="D3" s="6" t="s">
        <v>805</v>
      </c>
      <c r="E3" s="6" t="s">
        <v>806</v>
      </c>
      <c r="F3" s="6" t="s">
        <v>807</v>
      </c>
      <c r="G3" s="6" t="s">
        <v>808</v>
      </c>
      <c r="H3" s="40" t="s">
        <v>440</v>
      </c>
    </row>
    <row r="4" spans="1:9" x14ac:dyDescent="0.25">
      <c r="A4" s="1" t="s">
        <v>1</v>
      </c>
      <c r="B4" s="1" t="s">
        <v>30</v>
      </c>
      <c r="C4" t="s">
        <v>75</v>
      </c>
      <c r="D4" t="s">
        <v>59</v>
      </c>
      <c r="E4" t="s">
        <v>59</v>
      </c>
      <c r="F4" t="s">
        <v>59</v>
      </c>
      <c r="G4" t="s">
        <v>59</v>
      </c>
      <c r="H4" t="s">
        <v>810</v>
      </c>
      <c r="I4" s="26" t="s">
        <v>809</v>
      </c>
    </row>
    <row r="5" spans="1:9" x14ac:dyDescent="0.25">
      <c r="A5" s="1" t="s">
        <v>2</v>
      </c>
      <c r="B5" s="1" t="s">
        <v>31</v>
      </c>
      <c r="C5" t="s">
        <v>81</v>
      </c>
      <c r="D5" t="s">
        <v>60</v>
      </c>
      <c r="E5" t="s">
        <v>60</v>
      </c>
      <c r="F5" t="s">
        <v>60</v>
      </c>
      <c r="G5" t="s">
        <v>59</v>
      </c>
      <c r="H5" t="s">
        <v>812</v>
      </c>
      <c r="I5" s="34" t="s">
        <v>811</v>
      </c>
    </row>
    <row r="6" spans="1:9" x14ac:dyDescent="0.25">
      <c r="A6" s="1" t="s">
        <v>4</v>
      </c>
      <c r="B6" s="1" t="s">
        <v>32</v>
      </c>
      <c r="C6" t="s">
        <v>82</v>
      </c>
      <c r="D6" t="s">
        <v>64</v>
      </c>
      <c r="E6" t="s">
        <v>64</v>
      </c>
      <c r="F6" t="s">
        <v>64</v>
      </c>
      <c r="G6" t="s">
        <v>64</v>
      </c>
      <c r="H6" t="s">
        <v>64</v>
      </c>
      <c r="I6" t="s">
        <v>64</v>
      </c>
    </row>
    <row r="7" spans="1:9" x14ac:dyDescent="0.25">
      <c r="A7" s="1" t="s">
        <v>5</v>
      </c>
      <c r="B7" s="1" t="s">
        <v>33</v>
      </c>
      <c r="C7" t="s">
        <v>83</v>
      </c>
      <c r="D7" t="s">
        <v>59</v>
      </c>
      <c r="E7" t="s">
        <v>60</v>
      </c>
      <c r="F7" t="s">
        <v>60</v>
      </c>
      <c r="G7" t="s">
        <v>60</v>
      </c>
      <c r="H7" t="s">
        <v>64</v>
      </c>
      <c r="I7" s="26" t="s">
        <v>813</v>
      </c>
    </row>
    <row r="8" spans="1:9" x14ac:dyDescent="0.25">
      <c r="A8" s="1" t="s">
        <v>6</v>
      </c>
      <c r="B8" s="1" t="s">
        <v>34</v>
      </c>
      <c r="C8" t="s">
        <v>81</v>
      </c>
      <c r="D8" t="s">
        <v>59</v>
      </c>
      <c r="E8" t="s">
        <v>59</v>
      </c>
      <c r="F8" t="s">
        <v>60</v>
      </c>
      <c r="G8" t="s">
        <v>59</v>
      </c>
      <c r="H8" t="s">
        <v>815</v>
      </c>
      <c r="I8" s="26" t="s">
        <v>814</v>
      </c>
    </row>
    <row r="9" spans="1:9" x14ac:dyDescent="0.25">
      <c r="A9" s="1" t="s">
        <v>7</v>
      </c>
      <c r="B9" s="1" t="s">
        <v>35</v>
      </c>
      <c r="C9" t="s">
        <v>84</v>
      </c>
      <c r="D9" t="s">
        <v>59</v>
      </c>
      <c r="E9" t="s">
        <v>60</v>
      </c>
      <c r="F9" t="s">
        <v>60</v>
      </c>
      <c r="G9" t="s">
        <v>59</v>
      </c>
      <c r="H9" t="s">
        <v>64</v>
      </c>
      <c r="I9" s="26" t="s">
        <v>816</v>
      </c>
    </row>
    <row r="10" spans="1:9" x14ac:dyDescent="0.25">
      <c r="A10" s="1" t="s">
        <v>8</v>
      </c>
      <c r="B10" s="1" t="s">
        <v>37</v>
      </c>
      <c r="C10" t="s">
        <v>89</v>
      </c>
      <c r="D10" t="s">
        <v>59</v>
      </c>
      <c r="E10" t="s">
        <v>60</v>
      </c>
      <c r="F10" t="s">
        <v>60</v>
      </c>
      <c r="G10" t="s">
        <v>61</v>
      </c>
      <c r="H10" t="s">
        <v>64</v>
      </c>
      <c r="I10" s="26" t="s">
        <v>817</v>
      </c>
    </row>
    <row r="11" spans="1:9" x14ac:dyDescent="0.25">
      <c r="A11" s="1" t="s">
        <v>9</v>
      </c>
      <c r="B11" s="1" t="s">
        <v>38</v>
      </c>
      <c r="C11" t="s">
        <v>85</v>
      </c>
      <c r="D11" t="s">
        <v>61</v>
      </c>
      <c r="E11" t="s">
        <v>61</v>
      </c>
      <c r="F11" t="s">
        <v>61</v>
      </c>
      <c r="G11" t="s">
        <v>59</v>
      </c>
      <c r="H11" t="s">
        <v>61</v>
      </c>
      <c r="I11" s="26" t="s">
        <v>818</v>
      </c>
    </row>
    <row r="12" spans="1:9" x14ac:dyDescent="0.25">
      <c r="A12" s="1" t="s">
        <v>10</v>
      </c>
      <c r="B12" s="1" t="s">
        <v>39</v>
      </c>
      <c r="C12" t="s">
        <v>86</v>
      </c>
      <c r="D12" t="s">
        <v>61</v>
      </c>
      <c r="E12" t="s">
        <v>61</v>
      </c>
      <c r="F12" t="s">
        <v>61</v>
      </c>
      <c r="G12" t="s">
        <v>59</v>
      </c>
      <c r="H12" t="s">
        <v>820</v>
      </c>
      <c r="I12" s="45" t="s">
        <v>819</v>
      </c>
    </row>
    <row r="13" spans="1:9" x14ac:dyDescent="0.25">
      <c r="A13" s="1" t="s">
        <v>11</v>
      </c>
      <c r="B13" s="1" t="s">
        <v>40</v>
      </c>
      <c r="C13" t="s">
        <v>84</v>
      </c>
      <c r="D13" t="s">
        <v>59</v>
      </c>
      <c r="E13" t="s">
        <v>60</v>
      </c>
      <c r="F13" t="s">
        <v>60</v>
      </c>
      <c r="G13" t="s">
        <v>60</v>
      </c>
      <c r="H13" t="s">
        <v>60</v>
      </c>
      <c r="I13" s="26" t="s">
        <v>821</v>
      </c>
    </row>
    <row r="14" spans="1:9" x14ac:dyDescent="0.25">
      <c r="A14" s="1" t="s">
        <v>13</v>
      </c>
      <c r="B14" s="1" t="s">
        <v>42</v>
      </c>
      <c r="C14" t="s">
        <v>76</v>
      </c>
      <c r="D14" t="s">
        <v>61</v>
      </c>
      <c r="E14" t="s">
        <v>61</v>
      </c>
      <c r="F14" t="s">
        <v>61</v>
      </c>
      <c r="G14" t="s">
        <v>59</v>
      </c>
      <c r="H14" t="s">
        <v>449</v>
      </c>
      <c r="I14" s="26" t="s">
        <v>823</v>
      </c>
    </row>
    <row r="15" spans="1:9" x14ac:dyDescent="0.25">
      <c r="A15" s="1" t="s">
        <v>14</v>
      </c>
      <c r="B15" s="1" t="s">
        <v>44</v>
      </c>
      <c r="C15" t="s">
        <v>75</v>
      </c>
      <c r="D15" t="s">
        <v>59</v>
      </c>
      <c r="E15" t="s">
        <v>60</v>
      </c>
      <c r="F15" t="s">
        <v>60</v>
      </c>
      <c r="G15" t="s">
        <v>61</v>
      </c>
      <c r="H15" t="s">
        <v>825</v>
      </c>
      <c r="I15" s="26" t="s">
        <v>824</v>
      </c>
    </row>
    <row r="16" spans="1:9" x14ac:dyDescent="0.25">
      <c r="A16" s="1" t="s">
        <v>15</v>
      </c>
      <c r="B16" s="1" t="s">
        <v>45</v>
      </c>
      <c r="C16" t="s">
        <v>88</v>
      </c>
      <c r="D16" t="s">
        <v>60</v>
      </c>
      <c r="E16" t="s">
        <v>60</v>
      </c>
      <c r="F16" t="s">
        <v>60</v>
      </c>
      <c r="G16" t="s">
        <v>59</v>
      </c>
      <c r="H16" t="s">
        <v>835</v>
      </c>
      <c r="I16" s="45" t="s">
        <v>826</v>
      </c>
    </row>
    <row r="17" spans="1:9" x14ac:dyDescent="0.25">
      <c r="A17" s="1" t="s">
        <v>16</v>
      </c>
      <c r="B17" s="1" t="s">
        <v>47</v>
      </c>
      <c r="C17" t="s">
        <v>77</v>
      </c>
      <c r="D17" t="s">
        <v>59</v>
      </c>
      <c r="E17" t="s">
        <v>60</v>
      </c>
      <c r="F17" t="s">
        <v>60</v>
      </c>
      <c r="G17" t="s">
        <v>59</v>
      </c>
      <c r="H17" t="s">
        <v>828</v>
      </c>
      <c r="I17" s="26" t="s">
        <v>827</v>
      </c>
    </row>
    <row r="18" spans="1:9" x14ac:dyDescent="0.25">
      <c r="A18" s="1" t="s">
        <v>17</v>
      </c>
      <c r="B18" s="1" t="s">
        <v>50</v>
      </c>
      <c r="C18" t="s">
        <v>84</v>
      </c>
      <c r="D18" t="s">
        <v>59</v>
      </c>
      <c r="E18" t="s">
        <v>59</v>
      </c>
      <c r="F18" t="s">
        <v>59</v>
      </c>
      <c r="G18" t="s">
        <v>59</v>
      </c>
      <c r="H18" t="s">
        <v>833</v>
      </c>
      <c r="I18" s="26" t="s">
        <v>829</v>
      </c>
    </row>
    <row r="19" spans="1:9" x14ac:dyDescent="0.25">
      <c r="A19" s="1" t="s">
        <v>18</v>
      </c>
      <c r="B19" s="1" t="s">
        <v>49</v>
      </c>
      <c r="C19" t="s">
        <v>75</v>
      </c>
      <c r="D19" t="s">
        <v>59</v>
      </c>
      <c r="E19" t="s">
        <v>59</v>
      </c>
      <c r="F19" t="s">
        <v>60</v>
      </c>
      <c r="G19" t="s">
        <v>59</v>
      </c>
      <c r="H19" t="s">
        <v>831</v>
      </c>
      <c r="I19" s="26" t="s">
        <v>830</v>
      </c>
    </row>
    <row r="20" spans="1:9" x14ac:dyDescent="0.25">
      <c r="C20" s="4" t="s">
        <v>59</v>
      </c>
      <c r="D20" s="23">
        <f>10/15</f>
        <v>0.66666666666666663</v>
      </c>
      <c r="E20" s="9">
        <f>4/15</f>
        <v>0.26666666666666666</v>
      </c>
      <c r="F20" s="9">
        <f>2/15</f>
        <v>0.13333333333333333</v>
      </c>
      <c r="G20" s="23">
        <f>11/15</f>
        <v>0.73333333333333328</v>
      </c>
    </row>
    <row r="21" spans="1:9" x14ac:dyDescent="0.25">
      <c r="C21" s="4" t="s">
        <v>851</v>
      </c>
      <c r="D21" s="9">
        <f>3/15</f>
        <v>0.2</v>
      </c>
      <c r="E21" s="9">
        <f>3/15</f>
        <v>0.2</v>
      </c>
      <c r="F21" s="9">
        <f>3/15</f>
        <v>0.2</v>
      </c>
      <c r="G21" s="9">
        <f>2/15</f>
        <v>0.13333333333333333</v>
      </c>
      <c r="I21" s="26" t="s">
        <v>853</v>
      </c>
    </row>
    <row r="22" spans="1:9" x14ac:dyDescent="0.25">
      <c r="C22" s="4" t="s">
        <v>60</v>
      </c>
      <c r="D22" s="9">
        <f>2/15</f>
        <v>0.13333333333333333</v>
      </c>
      <c r="E22" s="23">
        <f>8/15</f>
        <v>0.53333333333333333</v>
      </c>
      <c r="F22" s="23">
        <f>10/15</f>
        <v>0.66666666666666663</v>
      </c>
      <c r="G22" s="9">
        <f>2/15</f>
        <v>0.13333333333333333</v>
      </c>
      <c r="H22" s="9">
        <f>1/15</f>
        <v>6.6666666666666666E-2</v>
      </c>
      <c r="I22" s="26" t="s">
        <v>852</v>
      </c>
    </row>
    <row r="23" spans="1:9" x14ac:dyDescent="0.25">
      <c r="C23" s="4"/>
      <c r="D23" s="9"/>
      <c r="I23" s="26" t="s">
        <v>854</v>
      </c>
    </row>
    <row r="24" spans="1:9" x14ac:dyDescent="0.25">
      <c r="A24" s="2" t="s">
        <v>680</v>
      </c>
    </row>
    <row r="25" spans="1:9" x14ac:dyDescent="0.25">
      <c r="A25" s="2" t="s">
        <v>0</v>
      </c>
      <c r="B25" s="2" t="s">
        <v>3</v>
      </c>
      <c r="C25" s="6" t="s">
        <v>805</v>
      </c>
      <c r="D25" s="6" t="s">
        <v>806</v>
      </c>
      <c r="E25" s="6" t="s">
        <v>807</v>
      </c>
      <c r="F25" s="6" t="s">
        <v>808</v>
      </c>
      <c r="G25" s="40" t="s">
        <v>440</v>
      </c>
    </row>
    <row r="26" spans="1:9" x14ac:dyDescent="0.25">
      <c r="A26" s="1" t="s">
        <v>19</v>
      </c>
      <c r="B26" s="1" t="s">
        <v>51</v>
      </c>
      <c r="C26" t="s">
        <v>64</v>
      </c>
      <c r="D26" t="s">
        <v>64</v>
      </c>
      <c r="E26" t="s">
        <v>64</v>
      </c>
      <c r="F26" t="s">
        <v>64</v>
      </c>
      <c r="G26" t="s">
        <v>64</v>
      </c>
      <c r="H26" t="s">
        <v>64</v>
      </c>
    </row>
    <row r="27" spans="1:9" x14ac:dyDescent="0.25">
      <c r="A27" s="1" t="s">
        <v>20</v>
      </c>
      <c r="B27" s="1" t="s">
        <v>52</v>
      </c>
      <c r="C27" t="s">
        <v>59</v>
      </c>
      <c r="D27" t="s">
        <v>59</v>
      </c>
      <c r="E27" t="s">
        <v>59</v>
      </c>
      <c r="F27" t="s">
        <v>59</v>
      </c>
      <c r="G27" t="s">
        <v>833</v>
      </c>
      <c r="H27" s="45" t="s">
        <v>832</v>
      </c>
      <c r="I27" s="93"/>
    </row>
    <row r="28" spans="1:9" x14ac:dyDescent="0.25">
      <c r="A28" s="1" t="s">
        <v>21</v>
      </c>
      <c r="B28" s="1" t="s">
        <v>53</v>
      </c>
      <c r="C28" t="s">
        <v>60</v>
      </c>
      <c r="D28" t="s">
        <v>59</v>
      </c>
      <c r="E28" t="s">
        <v>60</v>
      </c>
      <c r="F28" t="s">
        <v>837</v>
      </c>
      <c r="G28" t="s">
        <v>449</v>
      </c>
      <c r="H28" s="26" t="s">
        <v>836</v>
      </c>
    </row>
    <row r="29" spans="1:9" x14ac:dyDescent="0.25">
      <c r="A29" s="3" t="s">
        <v>22</v>
      </c>
      <c r="B29" s="3" t="s">
        <v>54</v>
      </c>
      <c r="C29" t="s">
        <v>59</v>
      </c>
      <c r="D29" t="s">
        <v>59</v>
      </c>
      <c r="E29" t="s">
        <v>59</v>
      </c>
      <c r="F29" t="s">
        <v>59</v>
      </c>
      <c r="G29" t="s">
        <v>839</v>
      </c>
      <c r="H29" s="45" t="s">
        <v>838</v>
      </c>
      <c r="I29" s="93"/>
    </row>
    <row r="30" spans="1:9" x14ac:dyDescent="0.25">
      <c r="A30" s="1" t="s">
        <v>23</v>
      </c>
      <c r="B30" s="1" t="s">
        <v>55</v>
      </c>
      <c r="C30" t="s">
        <v>60</v>
      </c>
      <c r="D30" t="s">
        <v>841</v>
      </c>
      <c r="E30" t="s">
        <v>59</v>
      </c>
      <c r="F30" t="s">
        <v>59</v>
      </c>
      <c r="G30" t="s">
        <v>833</v>
      </c>
      <c r="H30" s="94" t="s">
        <v>840</v>
      </c>
    </row>
    <row r="31" spans="1:9" x14ac:dyDescent="0.25">
      <c r="A31" s="1" t="s">
        <v>24</v>
      </c>
      <c r="B31" s="1" t="s">
        <v>56</v>
      </c>
      <c r="C31" t="s">
        <v>60</v>
      </c>
      <c r="D31" t="s">
        <v>60</v>
      </c>
      <c r="E31" t="s">
        <v>60</v>
      </c>
      <c r="F31" t="s">
        <v>60</v>
      </c>
      <c r="G31" t="s">
        <v>833</v>
      </c>
      <c r="H31" s="94" t="s">
        <v>842</v>
      </c>
    </row>
    <row r="32" spans="1:9" x14ac:dyDescent="0.25">
      <c r="A32" s="3" t="s">
        <v>25</v>
      </c>
      <c r="B32" s="3" t="s">
        <v>36</v>
      </c>
      <c r="C32" t="s">
        <v>59</v>
      </c>
      <c r="D32" t="s">
        <v>60</v>
      </c>
      <c r="E32" t="s">
        <v>60</v>
      </c>
      <c r="F32" t="s">
        <v>59</v>
      </c>
      <c r="G32" t="s">
        <v>833</v>
      </c>
      <c r="H32" s="94" t="s">
        <v>845</v>
      </c>
    </row>
    <row r="33" spans="1:9" x14ac:dyDescent="0.25">
      <c r="A33" s="1" t="s">
        <v>26</v>
      </c>
      <c r="B33" s="1" t="s">
        <v>57</v>
      </c>
      <c r="C33" t="s">
        <v>60</v>
      </c>
      <c r="D33" t="s">
        <v>60</v>
      </c>
      <c r="E33" t="s">
        <v>841</v>
      </c>
      <c r="F33" t="s">
        <v>59</v>
      </c>
      <c r="G33" t="s">
        <v>844</v>
      </c>
      <c r="H33" s="94" t="s">
        <v>843</v>
      </c>
    </row>
    <row r="34" spans="1:9" x14ac:dyDescent="0.25">
      <c r="A34" s="1" t="s">
        <v>27</v>
      </c>
      <c r="B34" s="1" t="s">
        <v>43</v>
      </c>
      <c r="C34" t="s">
        <v>59</v>
      </c>
      <c r="D34" t="s">
        <v>60</v>
      </c>
      <c r="E34" t="s">
        <v>60</v>
      </c>
      <c r="F34" t="s">
        <v>837</v>
      </c>
      <c r="G34" t="s">
        <v>848</v>
      </c>
      <c r="H34" s="45" t="s">
        <v>846</v>
      </c>
      <c r="I34" s="93"/>
    </row>
    <row r="35" spans="1:9" x14ac:dyDescent="0.25">
      <c r="A35" s="1" t="s">
        <v>28</v>
      </c>
      <c r="B35" s="1" t="s">
        <v>46</v>
      </c>
      <c r="C35" t="s">
        <v>60</v>
      </c>
      <c r="D35" t="s">
        <v>59</v>
      </c>
      <c r="E35" t="s">
        <v>59</v>
      </c>
      <c r="F35" t="s">
        <v>59</v>
      </c>
      <c r="G35" t="s">
        <v>849</v>
      </c>
      <c r="H35" s="26" t="s">
        <v>847</v>
      </c>
    </row>
    <row r="36" spans="1:9" x14ac:dyDescent="0.25">
      <c r="A36" s="1" t="s">
        <v>29</v>
      </c>
      <c r="B36" s="1" t="s">
        <v>48</v>
      </c>
      <c r="C36" t="s">
        <v>59</v>
      </c>
      <c r="D36" t="s">
        <v>59</v>
      </c>
      <c r="E36" t="s">
        <v>60</v>
      </c>
      <c r="F36" t="s">
        <v>59</v>
      </c>
      <c r="G36" t="s">
        <v>64</v>
      </c>
      <c r="H36" s="26" t="s">
        <v>850</v>
      </c>
    </row>
    <row r="37" spans="1:9" x14ac:dyDescent="0.25">
      <c r="A37" s="1" t="s">
        <v>12</v>
      </c>
      <c r="B37" s="1" t="s">
        <v>41</v>
      </c>
      <c r="C37" t="s">
        <v>87</v>
      </c>
      <c r="D37" t="s">
        <v>60</v>
      </c>
      <c r="E37" t="s">
        <v>60</v>
      </c>
      <c r="F37" t="s">
        <v>60</v>
      </c>
      <c r="G37" t="s">
        <v>59</v>
      </c>
      <c r="H37" t="s">
        <v>834</v>
      </c>
      <c r="I37" s="46" t="s">
        <v>822</v>
      </c>
    </row>
    <row r="38" spans="1:9" x14ac:dyDescent="0.25">
      <c r="B38" s="4" t="s">
        <v>59</v>
      </c>
      <c r="C38" s="24">
        <f>5/11</f>
        <v>0.45454545454545453</v>
      </c>
      <c r="D38" s="23">
        <f>6/11</f>
        <v>0.54545454545454541</v>
      </c>
      <c r="E38" s="24">
        <f>5/11</f>
        <v>0.45454545454545453</v>
      </c>
      <c r="F38" s="23">
        <f>10/11</f>
        <v>0.90909090909090906</v>
      </c>
      <c r="H38" s="26" t="s">
        <v>855</v>
      </c>
    </row>
    <row r="39" spans="1:9" x14ac:dyDescent="0.25">
      <c r="B39" s="4" t="s">
        <v>60</v>
      </c>
      <c r="C39" s="23">
        <f>6/11</f>
        <v>0.54545454545454541</v>
      </c>
      <c r="D39" s="9">
        <f>5/11</f>
        <v>0.45454545454545453</v>
      </c>
      <c r="E39" s="23">
        <f>6/11</f>
        <v>0.54545454545454541</v>
      </c>
      <c r="F39" s="9">
        <f>1/11</f>
        <v>9.0909090909090912E-2</v>
      </c>
      <c r="G39" s="20">
        <f>7/11</f>
        <v>0.63636363636363635</v>
      </c>
      <c r="H39" s="26" t="s">
        <v>1229</v>
      </c>
    </row>
    <row r="40" spans="1:9" x14ac:dyDescent="0.25">
      <c r="G40" s="20">
        <f>3/11</f>
        <v>0.27272727272727271</v>
      </c>
      <c r="H40" s="92" t="s">
        <v>1228</v>
      </c>
    </row>
    <row r="41" spans="1:9" x14ac:dyDescent="0.25">
      <c r="H41" s="26" t="s">
        <v>856</v>
      </c>
    </row>
    <row r="43" spans="1:9" x14ac:dyDescent="0.25">
      <c r="D43" t="s">
        <v>1045</v>
      </c>
      <c r="E43" t="s">
        <v>1038</v>
      </c>
    </row>
    <row r="44" spans="1:9" x14ac:dyDescent="0.25">
      <c r="C44" t="s">
        <v>1230</v>
      </c>
      <c r="D44" s="20">
        <f>1/15</f>
        <v>6.6666666666666666E-2</v>
      </c>
      <c r="E44" s="20">
        <f>7/11</f>
        <v>0.63636363636363635</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45"/>
  <sheetViews>
    <sheetView topLeftCell="A19" workbookViewId="0">
      <selection activeCell="E48" sqref="E48"/>
    </sheetView>
  </sheetViews>
  <sheetFormatPr defaultRowHeight="15" x14ac:dyDescent="0.25"/>
  <sheetData>
    <row r="1" spans="1:6" x14ac:dyDescent="0.25">
      <c r="A1" t="s">
        <v>535</v>
      </c>
    </row>
    <row r="2" spans="1:6" x14ac:dyDescent="0.25">
      <c r="A2" s="5" t="s">
        <v>0</v>
      </c>
      <c r="B2" s="5" t="s">
        <v>3</v>
      </c>
      <c r="C2" s="6" t="s">
        <v>533</v>
      </c>
      <c r="D2" s="6" t="s">
        <v>494</v>
      </c>
      <c r="E2" t="s">
        <v>977</v>
      </c>
    </row>
    <row r="3" spans="1:6" x14ac:dyDescent="0.25">
      <c r="A3" s="1" t="s">
        <v>1</v>
      </c>
      <c r="B3" s="1" t="s">
        <v>30</v>
      </c>
      <c r="C3" t="s">
        <v>59</v>
      </c>
      <c r="D3" t="s">
        <v>1049</v>
      </c>
      <c r="E3" t="s">
        <v>64</v>
      </c>
      <c r="F3" s="47" t="s">
        <v>532</v>
      </c>
    </row>
    <row r="4" spans="1:6" x14ac:dyDescent="0.25">
      <c r="A4" s="1" t="s">
        <v>2</v>
      </c>
      <c r="B4" s="1" t="s">
        <v>31</v>
      </c>
      <c r="C4" t="s">
        <v>60</v>
      </c>
      <c r="D4" t="s">
        <v>1050</v>
      </c>
      <c r="E4" t="s">
        <v>64</v>
      </c>
      <c r="F4" s="15" t="s">
        <v>534</v>
      </c>
    </row>
    <row r="5" spans="1:6" x14ac:dyDescent="0.25">
      <c r="A5" s="1" t="s">
        <v>4</v>
      </c>
      <c r="B5" s="1" t="s">
        <v>32</v>
      </c>
      <c r="C5" t="s">
        <v>64</v>
      </c>
      <c r="D5" t="s">
        <v>64</v>
      </c>
      <c r="E5" t="s">
        <v>64</v>
      </c>
      <c r="F5" t="s">
        <v>64</v>
      </c>
    </row>
    <row r="6" spans="1:6" x14ac:dyDescent="0.25">
      <c r="A6" s="1" t="s">
        <v>5</v>
      </c>
      <c r="B6" s="1" t="s">
        <v>33</v>
      </c>
      <c r="C6" t="s">
        <v>60</v>
      </c>
      <c r="D6" t="s">
        <v>538</v>
      </c>
      <c r="E6" t="s">
        <v>60</v>
      </c>
      <c r="F6" s="15" t="s">
        <v>536</v>
      </c>
    </row>
    <row r="7" spans="1:6" x14ac:dyDescent="0.25">
      <c r="A7" s="1" t="s">
        <v>6</v>
      </c>
      <c r="B7" s="1" t="s">
        <v>34</v>
      </c>
      <c r="C7" t="s">
        <v>60</v>
      </c>
      <c r="D7" t="s">
        <v>538</v>
      </c>
      <c r="E7" s="49" t="s">
        <v>59</v>
      </c>
      <c r="F7" s="15" t="s">
        <v>537</v>
      </c>
    </row>
    <row r="8" spans="1:6" x14ac:dyDescent="0.25">
      <c r="A8" s="1" t="s">
        <v>7</v>
      </c>
      <c r="B8" s="1" t="s">
        <v>35</v>
      </c>
      <c r="C8" t="s">
        <v>60</v>
      </c>
      <c r="D8" t="s">
        <v>538</v>
      </c>
      <c r="E8" t="s">
        <v>60</v>
      </c>
      <c r="F8" s="15" t="s">
        <v>539</v>
      </c>
    </row>
    <row r="9" spans="1:6" x14ac:dyDescent="0.25">
      <c r="A9" s="1" t="s">
        <v>8</v>
      </c>
      <c r="B9" s="1" t="s">
        <v>37</v>
      </c>
      <c r="C9" t="s">
        <v>60</v>
      </c>
      <c r="D9" t="s">
        <v>538</v>
      </c>
      <c r="E9" s="49" t="s">
        <v>59</v>
      </c>
      <c r="F9" s="15" t="s">
        <v>540</v>
      </c>
    </row>
    <row r="10" spans="1:6" x14ac:dyDescent="0.25">
      <c r="A10" s="1" t="s">
        <v>9</v>
      </c>
      <c r="B10" s="1" t="s">
        <v>38</v>
      </c>
      <c r="C10" t="s">
        <v>60</v>
      </c>
      <c r="D10" t="s">
        <v>538</v>
      </c>
      <c r="E10" t="s">
        <v>60</v>
      </c>
      <c r="F10" s="15" t="s">
        <v>541</v>
      </c>
    </row>
    <row r="11" spans="1:6" x14ac:dyDescent="0.25">
      <c r="A11" s="1" t="s">
        <v>10</v>
      </c>
      <c r="B11" s="69" t="s">
        <v>39</v>
      </c>
      <c r="C11" s="11" t="s">
        <v>59</v>
      </c>
      <c r="D11" s="11" t="s">
        <v>538</v>
      </c>
      <c r="E11" s="49" t="s">
        <v>59</v>
      </c>
      <c r="F11" s="47" t="s">
        <v>542</v>
      </c>
    </row>
    <row r="12" spans="1:6" x14ac:dyDescent="0.25">
      <c r="A12" s="1" t="s">
        <v>11</v>
      </c>
      <c r="B12" s="1" t="s">
        <v>40</v>
      </c>
      <c r="C12" t="s">
        <v>60</v>
      </c>
      <c r="D12" t="s">
        <v>538</v>
      </c>
      <c r="E12" t="s">
        <v>60</v>
      </c>
      <c r="F12" s="15" t="s">
        <v>543</v>
      </c>
    </row>
    <row r="13" spans="1:6" x14ac:dyDescent="0.25">
      <c r="A13" s="1" t="s">
        <v>13</v>
      </c>
      <c r="B13" s="1" t="s">
        <v>42</v>
      </c>
      <c r="C13" t="s">
        <v>59</v>
      </c>
      <c r="D13" t="s">
        <v>538</v>
      </c>
      <c r="E13" s="49" t="s">
        <v>59</v>
      </c>
      <c r="F13" s="47" t="s">
        <v>545</v>
      </c>
    </row>
    <row r="14" spans="1:6" x14ac:dyDescent="0.25">
      <c r="A14" s="1" t="s">
        <v>14</v>
      </c>
      <c r="B14" s="1" t="s">
        <v>44</v>
      </c>
      <c r="C14" t="s">
        <v>60</v>
      </c>
      <c r="D14" t="s">
        <v>538</v>
      </c>
      <c r="E14" s="49" t="s">
        <v>59</v>
      </c>
      <c r="F14" s="15" t="s">
        <v>546</v>
      </c>
    </row>
    <row r="15" spans="1:6" x14ac:dyDescent="0.25">
      <c r="A15" s="1" t="s">
        <v>15</v>
      </c>
      <c r="B15" s="69" t="s">
        <v>45</v>
      </c>
      <c r="C15" s="11" t="s">
        <v>60</v>
      </c>
      <c r="D15" s="11" t="s">
        <v>538</v>
      </c>
      <c r="E15" s="8" t="s">
        <v>60</v>
      </c>
      <c r="F15" s="15" t="s">
        <v>547</v>
      </c>
    </row>
    <row r="16" spans="1:6" x14ac:dyDescent="0.25">
      <c r="A16" s="1" t="s">
        <v>16</v>
      </c>
      <c r="B16" s="69" t="s">
        <v>47</v>
      </c>
      <c r="C16" s="11" t="s">
        <v>60</v>
      </c>
      <c r="D16" s="11" t="s">
        <v>538</v>
      </c>
      <c r="E16" s="49" t="s">
        <v>59</v>
      </c>
      <c r="F16" s="15" t="s">
        <v>548</v>
      </c>
    </row>
    <row r="17" spans="1:19" x14ac:dyDescent="0.25">
      <c r="A17" s="1" t="s">
        <v>17</v>
      </c>
      <c r="B17" s="1" t="s">
        <v>50</v>
      </c>
      <c r="C17" t="s">
        <v>60</v>
      </c>
      <c r="D17" t="s">
        <v>538</v>
      </c>
      <c r="E17" s="8" t="s">
        <v>60</v>
      </c>
      <c r="F17" s="15" t="s">
        <v>549</v>
      </c>
    </row>
    <row r="18" spans="1:19" x14ac:dyDescent="0.25">
      <c r="A18" s="1" t="s">
        <v>18</v>
      </c>
      <c r="B18" s="1" t="s">
        <v>49</v>
      </c>
      <c r="C18" t="s">
        <v>59</v>
      </c>
      <c r="D18" t="s">
        <v>1051</v>
      </c>
      <c r="E18" s="8" t="s">
        <v>60</v>
      </c>
      <c r="F18" s="47" t="s">
        <v>550</v>
      </c>
    </row>
    <row r="19" spans="1:19" x14ac:dyDescent="0.25">
      <c r="B19" s="4" t="s">
        <v>59</v>
      </c>
      <c r="C19" s="9">
        <f>4/15</f>
        <v>0.26666666666666666</v>
      </c>
      <c r="D19" s="4"/>
      <c r="E19" s="9"/>
      <c r="F19" s="50">
        <f>6/15</f>
        <v>0.4</v>
      </c>
    </row>
    <row r="20" spans="1:19" x14ac:dyDescent="0.25">
      <c r="B20" s="4" t="s">
        <v>60</v>
      </c>
      <c r="C20" s="23">
        <f>11/15</f>
        <v>0.73333333333333328</v>
      </c>
      <c r="D20" s="4" t="s">
        <v>492</v>
      </c>
      <c r="E20" s="9">
        <f>1/15</f>
        <v>6.6666666666666666E-2</v>
      </c>
      <c r="F20" s="9">
        <f>7/15</f>
        <v>0.46666666666666667</v>
      </c>
      <c r="G20" s="4" t="s">
        <v>551</v>
      </c>
      <c r="O20">
        <f>15/16</f>
        <v>0.9375</v>
      </c>
      <c r="R20" t="s">
        <v>1266</v>
      </c>
      <c r="S20" t="s">
        <v>1265</v>
      </c>
    </row>
    <row r="21" spans="1:19" x14ac:dyDescent="0.25">
      <c r="B21" s="2" t="s">
        <v>1048</v>
      </c>
      <c r="C21" s="9"/>
      <c r="D21" s="4" t="s">
        <v>93</v>
      </c>
      <c r="E21" s="23">
        <f>14/15</f>
        <v>0.93333333333333335</v>
      </c>
      <c r="F21" s="9">
        <f>2/15</f>
        <v>0.13333333333333333</v>
      </c>
      <c r="G21" s="4" t="s">
        <v>1231</v>
      </c>
      <c r="Q21" s="4" t="s">
        <v>59</v>
      </c>
      <c r="R21" s="9">
        <f>3/12</f>
        <v>0.25</v>
      </c>
      <c r="S21" s="20">
        <f>1/3</f>
        <v>0.33333333333333331</v>
      </c>
    </row>
    <row r="22" spans="1:19" x14ac:dyDescent="0.25">
      <c r="Q22" s="4" t="s">
        <v>60</v>
      </c>
      <c r="R22" s="23">
        <f>9/12</f>
        <v>0.75</v>
      </c>
      <c r="S22" s="20">
        <f>2/3</f>
        <v>0.66666666666666663</v>
      </c>
    </row>
    <row r="24" spans="1:19" x14ac:dyDescent="0.25">
      <c r="A24" s="5" t="s">
        <v>0</v>
      </c>
      <c r="B24" s="5" t="s">
        <v>3</v>
      </c>
      <c r="C24" s="6" t="s">
        <v>533</v>
      </c>
      <c r="D24" s="6" t="s">
        <v>494</v>
      </c>
    </row>
    <row r="25" spans="1:19" x14ac:dyDescent="0.25">
      <c r="A25" s="1" t="s">
        <v>19</v>
      </c>
      <c r="B25" s="1" t="s">
        <v>51</v>
      </c>
      <c r="C25" t="s">
        <v>61</v>
      </c>
      <c r="D25" s="28" t="s">
        <v>449</v>
      </c>
      <c r="E25" s="15" t="s">
        <v>552</v>
      </c>
    </row>
    <row r="26" spans="1:19" x14ac:dyDescent="0.25">
      <c r="A26" s="1" t="s">
        <v>20</v>
      </c>
      <c r="B26" s="1" t="s">
        <v>52</v>
      </c>
      <c r="C26" t="s">
        <v>60</v>
      </c>
      <c r="D26" s="28" t="s">
        <v>553</v>
      </c>
      <c r="E26" s="15" t="s">
        <v>554</v>
      </c>
    </row>
    <row r="27" spans="1:19" x14ac:dyDescent="0.25">
      <c r="A27" s="1" t="s">
        <v>21</v>
      </c>
      <c r="B27" s="1" t="s">
        <v>53</v>
      </c>
      <c r="C27" t="s">
        <v>59</v>
      </c>
      <c r="D27" s="28" t="s">
        <v>556</v>
      </c>
      <c r="E27" s="15" t="s">
        <v>555</v>
      </c>
    </row>
    <row r="28" spans="1:19" x14ac:dyDescent="0.25">
      <c r="A28" s="3" t="s">
        <v>22</v>
      </c>
      <c r="B28" s="3" t="s">
        <v>54</v>
      </c>
      <c r="C28" t="s">
        <v>59</v>
      </c>
      <c r="D28" s="28" t="s">
        <v>557</v>
      </c>
      <c r="E28" s="15" t="s">
        <v>558</v>
      </c>
    </row>
    <row r="29" spans="1:19" x14ac:dyDescent="0.25">
      <c r="A29" s="1" t="s">
        <v>23</v>
      </c>
      <c r="B29" s="1" t="s">
        <v>55</v>
      </c>
      <c r="C29" t="s">
        <v>64</v>
      </c>
      <c r="D29" t="s">
        <v>64</v>
      </c>
      <c r="E29" t="s">
        <v>64</v>
      </c>
      <c r="F29" t="s">
        <v>559</v>
      </c>
    </row>
    <row r="30" spans="1:19" x14ac:dyDescent="0.25">
      <c r="A30" s="1" t="s">
        <v>24</v>
      </c>
      <c r="B30" s="1" t="s">
        <v>56</v>
      </c>
      <c r="C30" t="s">
        <v>64</v>
      </c>
      <c r="D30" t="s">
        <v>64</v>
      </c>
      <c r="E30" t="s">
        <v>64</v>
      </c>
      <c r="F30" t="s">
        <v>559</v>
      </c>
    </row>
    <row r="31" spans="1:19" x14ac:dyDescent="0.25">
      <c r="A31" s="3" t="s">
        <v>25</v>
      </c>
      <c r="B31" s="3" t="s">
        <v>36</v>
      </c>
      <c r="C31" t="s">
        <v>60</v>
      </c>
      <c r="D31" s="28" t="s">
        <v>561</v>
      </c>
      <c r="E31" s="15" t="s">
        <v>560</v>
      </c>
    </row>
    <row r="32" spans="1:19" x14ac:dyDescent="0.25">
      <c r="A32" s="1" t="s">
        <v>26</v>
      </c>
      <c r="B32" s="1" t="s">
        <v>57</v>
      </c>
      <c r="C32" t="s">
        <v>61</v>
      </c>
      <c r="D32" s="28" t="s">
        <v>563</v>
      </c>
      <c r="E32" s="15" t="s">
        <v>562</v>
      </c>
    </row>
    <row r="33" spans="1:6" x14ac:dyDescent="0.25">
      <c r="A33" s="1" t="s">
        <v>27</v>
      </c>
      <c r="B33" s="1" t="s">
        <v>43</v>
      </c>
      <c r="C33" t="s">
        <v>64</v>
      </c>
      <c r="D33" t="s">
        <v>64</v>
      </c>
      <c r="E33" s="15" t="s">
        <v>564</v>
      </c>
    </row>
    <row r="34" spans="1:6" x14ac:dyDescent="0.25">
      <c r="A34" s="1" t="s">
        <v>28</v>
      </c>
      <c r="B34" s="1" t="s">
        <v>46</v>
      </c>
      <c r="C34" t="s">
        <v>64</v>
      </c>
      <c r="D34" t="s">
        <v>64</v>
      </c>
      <c r="E34" s="15" t="s">
        <v>565</v>
      </c>
    </row>
    <row r="35" spans="1:6" x14ac:dyDescent="0.25">
      <c r="A35" s="1" t="s">
        <v>29</v>
      </c>
      <c r="B35" s="1" t="s">
        <v>48</v>
      </c>
      <c r="C35" t="s">
        <v>64</v>
      </c>
      <c r="D35" t="s">
        <v>64</v>
      </c>
      <c r="E35" s="15" t="s">
        <v>566</v>
      </c>
    </row>
    <row r="36" spans="1:6" x14ac:dyDescent="0.25">
      <c r="A36" s="1" t="s">
        <v>12</v>
      </c>
      <c r="B36" s="1" t="s">
        <v>41</v>
      </c>
      <c r="C36" t="s">
        <v>61</v>
      </c>
      <c r="D36" t="s">
        <v>538</v>
      </c>
      <c r="E36" t="s">
        <v>64</v>
      </c>
      <c r="F36" s="48" t="s">
        <v>544</v>
      </c>
    </row>
    <row r="38" spans="1:6" x14ac:dyDescent="0.25">
      <c r="B38" s="4" t="s">
        <v>59</v>
      </c>
      <c r="C38" s="9">
        <f>2/7</f>
        <v>0.2857142857142857</v>
      </c>
      <c r="E38" s="15" t="s">
        <v>567</v>
      </c>
    </row>
    <row r="39" spans="1:6" x14ac:dyDescent="0.25">
      <c r="B39" s="4" t="s">
        <v>60</v>
      </c>
      <c r="C39" s="9">
        <f>2/7</f>
        <v>0.2857142857142857</v>
      </c>
    </row>
    <row r="40" spans="1:6" x14ac:dyDescent="0.25">
      <c r="B40" s="29" t="s">
        <v>1048</v>
      </c>
      <c r="C40" s="9">
        <f>3/7</f>
        <v>0.42857142857142855</v>
      </c>
    </row>
    <row r="42" spans="1:6" x14ac:dyDescent="0.25">
      <c r="B42" s="2" t="s">
        <v>64</v>
      </c>
      <c r="C42" s="9">
        <f>5/12</f>
        <v>0.41666666666666669</v>
      </c>
    </row>
    <row r="43" spans="1:6" x14ac:dyDescent="0.25">
      <c r="C43" t="s">
        <v>1276</v>
      </c>
      <c r="D43" t="s">
        <v>1275</v>
      </c>
    </row>
    <row r="44" spans="1:6" x14ac:dyDescent="0.25">
      <c r="B44" s="4" t="s">
        <v>1067</v>
      </c>
      <c r="C44" s="9">
        <f>1/12</f>
        <v>8.3333333333333329E-2</v>
      </c>
      <c r="D44" s="20">
        <v>0</v>
      </c>
    </row>
    <row r="45" spans="1:6" x14ac:dyDescent="0.25">
      <c r="B45" s="4" t="s">
        <v>1068</v>
      </c>
      <c r="C45" s="23">
        <f>11/12</f>
        <v>0.91666666666666663</v>
      </c>
      <c r="D45" s="20">
        <f>3/3</f>
        <v>1</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50"/>
  <sheetViews>
    <sheetView topLeftCell="A40" workbookViewId="0">
      <selection activeCell="K42" sqref="K42"/>
    </sheetView>
  </sheetViews>
  <sheetFormatPr defaultRowHeight="15" x14ac:dyDescent="0.25"/>
  <cols>
    <col min="6" max="6" width="10" customWidth="1"/>
  </cols>
  <sheetData>
    <row r="1" spans="1:8" x14ac:dyDescent="0.25">
      <c r="A1" s="4" t="s">
        <v>681</v>
      </c>
    </row>
    <row r="3" spans="1:8" x14ac:dyDescent="0.25">
      <c r="A3" s="5" t="s">
        <v>0</v>
      </c>
      <c r="B3" s="5" t="s">
        <v>3</v>
      </c>
      <c r="C3" s="6" t="s">
        <v>74</v>
      </c>
      <c r="D3" s="6" t="s">
        <v>857</v>
      </c>
      <c r="E3" s="6" t="s">
        <v>858</v>
      </c>
      <c r="F3" s="40" t="s">
        <v>72</v>
      </c>
      <c r="G3" s="40" t="s">
        <v>861</v>
      </c>
    </row>
    <row r="4" spans="1:8" x14ac:dyDescent="0.25">
      <c r="A4" s="1" t="s">
        <v>1</v>
      </c>
      <c r="B4" s="1" t="s">
        <v>30</v>
      </c>
      <c r="C4" t="s">
        <v>75</v>
      </c>
      <c r="D4" t="s">
        <v>59</v>
      </c>
      <c r="E4" t="s">
        <v>860</v>
      </c>
      <c r="F4" t="s">
        <v>70</v>
      </c>
      <c r="G4" t="s">
        <v>862</v>
      </c>
      <c r="H4" s="26" t="s">
        <v>859</v>
      </c>
    </row>
    <row r="5" spans="1:8" x14ac:dyDescent="0.25">
      <c r="A5" s="1" t="s">
        <v>2</v>
      </c>
      <c r="B5" s="1" t="s">
        <v>31</v>
      </c>
      <c r="C5" t="s">
        <v>81</v>
      </c>
      <c r="D5" t="s">
        <v>59</v>
      </c>
      <c r="E5" t="s">
        <v>864</v>
      </c>
      <c r="F5" t="s">
        <v>882</v>
      </c>
      <c r="G5" t="s">
        <v>865</v>
      </c>
      <c r="H5" s="26" t="s">
        <v>863</v>
      </c>
    </row>
    <row r="6" spans="1:8" x14ac:dyDescent="0.25">
      <c r="A6" s="1" t="s">
        <v>4</v>
      </c>
      <c r="B6" s="1" t="s">
        <v>32</v>
      </c>
      <c r="C6" t="s">
        <v>82</v>
      </c>
      <c r="D6" t="s">
        <v>64</v>
      </c>
      <c r="E6" t="s">
        <v>64</v>
      </c>
      <c r="F6" t="s">
        <v>64</v>
      </c>
      <c r="G6" t="s">
        <v>64</v>
      </c>
      <c r="H6" s="4" t="s">
        <v>64</v>
      </c>
    </row>
    <row r="7" spans="1:8" x14ac:dyDescent="0.25">
      <c r="A7" s="1" t="s">
        <v>5</v>
      </c>
      <c r="B7" s="1" t="s">
        <v>33</v>
      </c>
      <c r="C7" t="s">
        <v>83</v>
      </c>
      <c r="D7" t="s">
        <v>59</v>
      </c>
      <c r="E7" t="s">
        <v>867</v>
      </c>
      <c r="F7" t="s">
        <v>882</v>
      </c>
      <c r="G7" t="s">
        <v>868</v>
      </c>
      <c r="H7" s="26" t="s">
        <v>866</v>
      </c>
    </row>
    <row r="8" spans="1:8" x14ac:dyDescent="0.25">
      <c r="A8" s="1" t="s">
        <v>6</v>
      </c>
      <c r="B8" s="1" t="s">
        <v>34</v>
      </c>
      <c r="C8" t="s">
        <v>81</v>
      </c>
      <c r="D8" t="s">
        <v>59</v>
      </c>
      <c r="E8" t="s">
        <v>870</v>
      </c>
      <c r="F8" t="s">
        <v>883</v>
      </c>
      <c r="G8" t="s">
        <v>871</v>
      </c>
      <c r="H8" s="92" t="s">
        <v>869</v>
      </c>
    </row>
    <row r="9" spans="1:8" x14ac:dyDescent="0.25">
      <c r="A9" s="1" t="s">
        <v>7</v>
      </c>
      <c r="B9" s="1" t="s">
        <v>35</v>
      </c>
      <c r="C9" t="s">
        <v>84</v>
      </c>
      <c r="D9" t="s">
        <v>873</v>
      </c>
      <c r="E9" t="s">
        <v>874</v>
      </c>
      <c r="F9" t="s">
        <v>884</v>
      </c>
      <c r="G9" t="s">
        <v>875</v>
      </c>
      <c r="H9" s="92" t="s">
        <v>872</v>
      </c>
    </row>
    <row r="10" spans="1:8" x14ac:dyDescent="0.25">
      <c r="A10" s="1" t="s">
        <v>8</v>
      </c>
      <c r="B10" s="1" t="s">
        <v>37</v>
      </c>
      <c r="C10" t="s">
        <v>89</v>
      </c>
      <c r="D10" t="s">
        <v>59</v>
      </c>
      <c r="E10" t="s">
        <v>877</v>
      </c>
      <c r="F10" t="s">
        <v>885</v>
      </c>
      <c r="G10" t="s">
        <v>878</v>
      </c>
      <c r="H10" s="26" t="s">
        <v>876</v>
      </c>
    </row>
    <row r="11" spans="1:8" x14ac:dyDescent="0.25">
      <c r="A11" s="1" t="s">
        <v>9</v>
      </c>
      <c r="B11" s="1" t="s">
        <v>38</v>
      </c>
      <c r="C11" t="s">
        <v>85</v>
      </c>
      <c r="D11" t="s">
        <v>59</v>
      </c>
      <c r="E11" t="s">
        <v>880</v>
      </c>
      <c r="F11" t="s">
        <v>62</v>
      </c>
      <c r="G11" t="s">
        <v>881</v>
      </c>
      <c r="H11" s="92" t="s">
        <v>879</v>
      </c>
    </row>
    <row r="12" spans="1:8" x14ac:dyDescent="0.25">
      <c r="A12" s="1" t="s">
        <v>10</v>
      </c>
      <c r="B12" s="1" t="s">
        <v>39</v>
      </c>
      <c r="C12" t="s">
        <v>86</v>
      </c>
      <c r="D12" t="s">
        <v>59</v>
      </c>
      <c r="E12" t="s">
        <v>887</v>
      </c>
      <c r="F12" t="s">
        <v>70</v>
      </c>
      <c r="G12" t="s">
        <v>871</v>
      </c>
      <c r="H12" s="26" t="s">
        <v>886</v>
      </c>
    </row>
    <row r="13" spans="1:8" x14ac:dyDescent="0.25">
      <c r="A13" s="1" t="s">
        <v>11</v>
      </c>
      <c r="B13" s="1" t="s">
        <v>40</v>
      </c>
      <c r="C13" t="s">
        <v>84</v>
      </c>
      <c r="D13" t="s">
        <v>889</v>
      </c>
      <c r="E13" t="s">
        <v>890</v>
      </c>
      <c r="F13" t="s">
        <v>62</v>
      </c>
      <c r="G13" t="s">
        <v>891</v>
      </c>
      <c r="H13" s="92" t="s">
        <v>888</v>
      </c>
    </row>
    <row r="14" spans="1:8" x14ac:dyDescent="0.25">
      <c r="A14" s="1" t="s">
        <v>13</v>
      </c>
      <c r="B14" s="1" t="s">
        <v>42</v>
      </c>
      <c r="C14" t="s">
        <v>76</v>
      </c>
      <c r="D14" t="s">
        <v>896</v>
      </c>
      <c r="E14" t="s">
        <v>897</v>
      </c>
      <c r="F14" t="s">
        <v>885</v>
      </c>
      <c r="G14" t="s">
        <v>898</v>
      </c>
      <c r="H14" s="92" t="s">
        <v>895</v>
      </c>
    </row>
    <row r="15" spans="1:8" x14ac:dyDescent="0.25">
      <c r="A15" s="1" t="s">
        <v>14</v>
      </c>
      <c r="B15" s="1" t="s">
        <v>44</v>
      </c>
      <c r="C15" t="s">
        <v>75</v>
      </c>
      <c r="D15" t="s">
        <v>59</v>
      </c>
      <c r="E15" t="s">
        <v>900</v>
      </c>
      <c r="F15" t="s">
        <v>62</v>
      </c>
      <c r="G15" t="s">
        <v>901</v>
      </c>
      <c r="H15" s="92" t="s">
        <v>899</v>
      </c>
    </row>
    <row r="16" spans="1:8" x14ac:dyDescent="0.25">
      <c r="A16" s="1" t="s">
        <v>15</v>
      </c>
      <c r="B16" s="1" t="s">
        <v>45</v>
      </c>
      <c r="C16" t="s">
        <v>88</v>
      </c>
      <c r="D16" t="s">
        <v>59</v>
      </c>
      <c r="E16" t="s">
        <v>903</v>
      </c>
      <c r="F16" t="s">
        <v>883</v>
      </c>
      <c r="G16" t="s">
        <v>871</v>
      </c>
      <c r="H16" s="26" t="s">
        <v>902</v>
      </c>
    </row>
    <row r="17" spans="1:11" x14ac:dyDescent="0.25">
      <c r="A17" s="1" t="s">
        <v>16</v>
      </c>
      <c r="B17" s="1" t="s">
        <v>47</v>
      </c>
      <c r="C17" t="s">
        <v>77</v>
      </c>
      <c r="D17" t="s">
        <v>59</v>
      </c>
      <c r="E17" t="s">
        <v>905</v>
      </c>
      <c r="F17" t="s">
        <v>883</v>
      </c>
      <c r="G17" t="s">
        <v>906</v>
      </c>
      <c r="H17" s="92" t="s">
        <v>904</v>
      </c>
    </row>
    <row r="18" spans="1:11" x14ac:dyDescent="0.25">
      <c r="A18" s="1" t="s">
        <v>17</v>
      </c>
      <c r="B18" s="1" t="s">
        <v>50</v>
      </c>
      <c r="C18" t="s">
        <v>84</v>
      </c>
      <c r="D18" t="s">
        <v>59</v>
      </c>
      <c r="E18" t="s">
        <v>908</v>
      </c>
      <c r="F18" t="s">
        <v>884</v>
      </c>
      <c r="G18" t="s">
        <v>898</v>
      </c>
      <c r="H18" s="92" t="s">
        <v>907</v>
      </c>
    </row>
    <row r="19" spans="1:11" x14ac:dyDescent="0.25">
      <c r="A19" s="1" t="s">
        <v>18</v>
      </c>
      <c r="B19" s="1" t="s">
        <v>49</v>
      </c>
      <c r="C19" t="s">
        <v>75</v>
      </c>
      <c r="D19" t="s">
        <v>60</v>
      </c>
      <c r="E19" t="s">
        <v>64</v>
      </c>
      <c r="F19" t="s">
        <v>64</v>
      </c>
      <c r="G19" t="s">
        <v>898</v>
      </c>
      <c r="H19" s="92" t="s">
        <v>909</v>
      </c>
    </row>
    <row r="20" spans="1:11" x14ac:dyDescent="0.25">
      <c r="B20" s="4" t="s">
        <v>59</v>
      </c>
      <c r="D20" s="23">
        <f>13/15</f>
        <v>0.8666666666666667</v>
      </c>
      <c r="E20" t="s">
        <v>62</v>
      </c>
      <c r="F20" s="23">
        <f>3/15</f>
        <v>0.2</v>
      </c>
      <c r="G20" s="9">
        <f>F20+F21</f>
        <v>0.46666666666666667</v>
      </c>
    </row>
    <row r="21" spans="1:11" x14ac:dyDescent="0.25">
      <c r="B21" s="4" t="s">
        <v>60</v>
      </c>
      <c r="D21" s="9">
        <f>2/15</f>
        <v>0.13333333333333333</v>
      </c>
      <c r="E21" t="s">
        <v>884</v>
      </c>
      <c r="F21" s="23">
        <f>4/15</f>
        <v>0.26666666666666666</v>
      </c>
      <c r="G21" s="9">
        <f>F22+F23</f>
        <v>0.46666666666666667</v>
      </c>
      <c r="H21">
        <f>20+27+33</f>
        <v>80</v>
      </c>
      <c r="J21" s="99" t="s">
        <v>1236</v>
      </c>
      <c r="K21">
        <f>9/13</f>
        <v>0.69230769230769229</v>
      </c>
    </row>
    <row r="22" spans="1:11" x14ac:dyDescent="0.25">
      <c r="E22" t="s">
        <v>883</v>
      </c>
      <c r="F22" s="23">
        <f>5/15</f>
        <v>0.33333333333333331</v>
      </c>
    </row>
    <row r="23" spans="1:11" x14ac:dyDescent="0.25">
      <c r="E23" t="s">
        <v>70</v>
      </c>
      <c r="F23" s="9">
        <f>2/15</f>
        <v>0.13333333333333333</v>
      </c>
    </row>
    <row r="24" spans="1:11" x14ac:dyDescent="0.25">
      <c r="E24" t="s">
        <v>449</v>
      </c>
      <c r="F24" s="9">
        <f>1/15</f>
        <v>6.6666666666666666E-2</v>
      </c>
    </row>
    <row r="25" spans="1:11" x14ac:dyDescent="0.25">
      <c r="A25" s="4" t="s">
        <v>682</v>
      </c>
    </row>
    <row r="27" spans="1:11" x14ac:dyDescent="0.25">
      <c r="A27" s="5" t="s">
        <v>0</v>
      </c>
      <c r="B27" s="5" t="s">
        <v>3</v>
      </c>
      <c r="C27" s="6" t="s">
        <v>857</v>
      </c>
      <c r="D27" s="6" t="s">
        <v>858</v>
      </c>
      <c r="E27" s="40" t="s">
        <v>72</v>
      </c>
      <c r="F27" s="40" t="s">
        <v>861</v>
      </c>
    </row>
    <row r="28" spans="1:11" x14ac:dyDescent="0.25">
      <c r="A28" s="1" t="s">
        <v>19</v>
      </c>
      <c r="B28" s="1" t="s">
        <v>51</v>
      </c>
      <c r="C28" t="s">
        <v>60</v>
      </c>
      <c r="D28" t="s">
        <v>989</v>
      </c>
      <c r="E28" t="s">
        <v>449</v>
      </c>
      <c r="F28" t="s">
        <v>990</v>
      </c>
      <c r="G28" s="34" t="s">
        <v>978</v>
      </c>
    </row>
    <row r="29" spans="1:11" x14ac:dyDescent="0.25">
      <c r="A29" s="1" t="s">
        <v>20</v>
      </c>
      <c r="B29" s="1" t="s">
        <v>52</v>
      </c>
      <c r="C29" t="s">
        <v>60</v>
      </c>
      <c r="D29" t="s">
        <v>991</v>
      </c>
      <c r="E29" t="s">
        <v>70</v>
      </c>
      <c r="F29" t="s">
        <v>992</v>
      </c>
      <c r="G29" s="100" t="s">
        <v>979</v>
      </c>
    </row>
    <row r="30" spans="1:11" x14ac:dyDescent="0.25">
      <c r="A30" s="95" t="s">
        <v>21</v>
      </c>
      <c r="B30" s="95" t="s">
        <v>53</v>
      </c>
      <c r="C30" s="54" t="s">
        <v>59</v>
      </c>
      <c r="D30" s="54" t="s">
        <v>993</v>
      </c>
      <c r="E30" s="54" t="s">
        <v>70</v>
      </c>
      <c r="F30" s="54" t="s">
        <v>994</v>
      </c>
      <c r="G30" s="100" t="s">
        <v>980</v>
      </c>
    </row>
    <row r="31" spans="1:11" x14ac:dyDescent="0.25">
      <c r="A31" s="95" t="s">
        <v>22</v>
      </c>
      <c r="B31" s="95" t="s">
        <v>54</v>
      </c>
      <c r="C31" s="54" t="s">
        <v>59</v>
      </c>
      <c r="D31" s="54" t="s">
        <v>995</v>
      </c>
      <c r="E31" s="54" t="s">
        <v>70</v>
      </c>
      <c r="F31" s="54" t="s">
        <v>996</v>
      </c>
      <c r="G31" s="100" t="s">
        <v>981</v>
      </c>
    </row>
    <row r="32" spans="1:11" x14ac:dyDescent="0.25">
      <c r="A32" s="95" t="s">
        <v>23</v>
      </c>
      <c r="B32" s="95" t="s">
        <v>55</v>
      </c>
      <c r="C32" s="54" t="s">
        <v>59</v>
      </c>
      <c r="D32" s="54" t="s">
        <v>997</v>
      </c>
      <c r="E32" s="54" t="s">
        <v>63</v>
      </c>
      <c r="F32" s="54" t="s">
        <v>998</v>
      </c>
      <c r="G32" s="34" t="s">
        <v>982</v>
      </c>
    </row>
    <row r="33" spans="1:12" x14ac:dyDescent="0.25">
      <c r="A33" s="1" t="s">
        <v>24</v>
      </c>
      <c r="B33" s="1" t="s">
        <v>56</v>
      </c>
      <c r="C33" t="s">
        <v>60</v>
      </c>
      <c r="D33" t="s">
        <v>449</v>
      </c>
      <c r="E33" t="s">
        <v>449</v>
      </c>
      <c r="F33" t="s">
        <v>449</v>
      </c>
      <c r="G33" s="34" t="s">
        <v>983</v>
      </c>
    </row>
    <row r="34" spans="1:12" x14ac:dyDescent="0.25">
      <c r="A34" s="3" t="s">
        <v>25</v>
      </c>
      <c r="B34" s="3" t="s">
        <v>36</v>
      </c>
      <c r="C34" t="s">
        <v>60</v>
      </c>
      <c r="D34" t="s">
        <v>989</v>
      </c>
      <c r="E34" t="s">
        <v>449</v>
      </c>
      <c r="F34" t="s">
        <v>999</v>
      </c>
      <c r="G34" s="34" t="s">
        <v>984</v>
      </c>
    </row>
    <row r="35" spans="1:12" x14ac:dyDescent="0.25">
      <c r="A35" s="1" t="s">
        <v>26</v>
      </c>
      <c r="B35" s="1" t="s">
        <v>57</v>
      </c>
      <c r="C35" t="s">
        <v>60</v>
      </c>
      <c r="D35" t="s">
        <v>1000</v>
      </c>
      <c r="E35" t="s">
        <v>70</v>
      </c>
      <c r="F35" t="s">
        <v>1001</v>
      </c>
      <c r="G35" s="100" t="s">
        <v>985</v>
      </c>
    </row>
    <row r="36" spans="1:12" x14ac:dyDescent="0.25">
      <c r="A36" s="95" t="s">
        <v>27</v>
      </c>
      <c r="B36" s="95" t="s">
        <v>43</v>
      </c>
      <c r="C36" s="54" t="s">
        <v>59</v>
      </c>
      <c r="D36" s="54" t="s">
        <v>1002</v>
      </c>
      <c r="E36" s="54" t="s">
        <v>70</v>
      </c>
      <c r="F36" s="54" t="s">
        <v>449</v>
      </c>
      <c r="G36" s="34" t="s">
        <v>986</v>
      </c>
    </row>
    <row r="37" spans="1:12" x14ac:dyDescent="0.25">
      <c r="A37" s="95" t="s">
        <v>28</v>
      </c>
      <c r="B37" s="95" t="s">
        <v>46</v>
      </c>
      <c r="C37" s="54" t="s">
        <v>59</v>
      </c>
      <c r="D37" s="54" t="s">
        <v>1003</v>
      </c>
      <c r="E37" s="54" t="s">
        <v>70</v>
      </c>
      <c r="F37" s="54" t="s">
        <v>1004</v>
      </c>
      <c r="G37" s="34" t="s">
        <v>987</v>
      </c>
    </row>
    <row r="38" spans="1:12" x14ac:dyDescent="0.25">
      <c r="A38" s="1" t="s">
        <v>29</v>
      </c>
      <c r="B38" s="1" t="s">
        <v>48</v>
      </c>
      <c r="C38" t="s">
        <v>60</v>
      </c>
      <c r="D38" t="s">
        <v>991</v>
      </c>
      <c r="E38" t="s">
        <v>62</v>
      </c>
      <c r="F38" t="s">
        <v>1005</v>
      </c>
      <c r="G38" s="100" t="s">
        <v>988</v>
      </c>
    </row>
    <row r="39" spans="1:12" x14ac:dyDescent="0.25">
      <c r="A39" s="95" t="s">
        <v>12</v>
      </c>
      <c r="B39" s="95" t="s">
        <v>41</v>
      </c>
      <c r="C39" s="54" t="s">
        <v>87</v>
      </c>
      <c r="D39" s="54" t="s">
        <v>59</v>
      </c>
      <c r="E39" s="54" t="s">
        <v>893</v>
      </c>
      <c r="F39" s="54" t="s">
        <v>882</v>
      </c>
      <c r="G39" s="54" t="s">
        <v>894</v>
      </c>
      <c r="H39" s="26" t="s">
        <v>892</v>
      </c>
    </row>
    <row r="40" spans="1:12" x14ac:dyDescent="0.25">
      <c r="B40" s="2" t="s">
        <v>59</v>
      </c>
      <c r="C40" s="23">
        <f>6/12</f>
        <v>0.5</v>
      </c>
      <c r="D40" t="s">
        <v>1006</v>
      </c>
      <c r="E40">
        <v>2</v>
      </c>
      <c r="J40" t="s">
        <v>1211</v>
      </c>
      <c r="K40" t="s">
        <v>1276</v>
      </c>
      <c r="L40" t="s">
        <v>1275</v>
      </c>
    </row>
    <row r="41" spans="1:12" x14ac:dyDescent="0.25">
      <c r="B41" s="2" t="s">
        <v>60</v>
      </c>
      <c r="C41" s="23">
        <f>6/12</f>
        <v>0.5</v>
      </c>
      <c r="D41" t="s">
        <v>1007</v>
      </c>
      <c r="E41">
        <v>2</v>
      </c>
      <c r="I41" t="s">
        <v>1207</v>
      </c>
      <c r="J41" s="9">
        <f>6/12</f>
        <v>0.5</v>
      </c>
      <c r="K41" s="9">
        <f>10/12</f>
        <v>0.83333333333333337</v>
      </c>
      <c r="L41" s="9">
        <v>1</v>
      </c>
    </row>
    <row r="42" spans="1:12" x14ac:dyDescent="0.25">
      <c r="D42" t="s">
        <v>449</v>
      </c>
      <c r="E42">
        <v>1</v>
      </c>
      <c r="I42" t="s">
        <v>1208</v>
      </c>
      <c r="J42" s="9">
        <f>6/12</f>
        <v>0.5</v>
      </c>
      <c r="K42" s="9">
        <f>2/15</f>
        <v>0.13333333333333333</v>
      </c>
    </row>
    <row r="43" spans="1:12" x14ac:dyDescent="0.25">
      <c r="D43" t="s">
        <v>1010</v>
      </c>
      <c r="E43" s="11">
        <v>6</v>
      </c>
    </row>
    <row r="44" spans="1:12" x14ac:dyDescent="0.25">
      <c r="D44" t="s">
        <v>1008</v>
      </c>
      <c r="E44" s="11">
        <v>4</v>
      </c>
      <c r="I44">
        <f>5/12</f>
        <v>0.41666666666666669</v>
      </c>
    </row>
    <row r="45" spans="1:12" x14ac:dyDescent="0.25">
      <c r="D45" t="s">
        <v>1009</v>
      </c>
      <c r="E45">
        <v>1</v>
      </c>
    </row>
    <row r="47" spans="1:12" x14ac:dyDescent="0.25">
      <c r="D47" s="4" t="s">
        <v>62</v>
      </c>
      <c r="E47" s="9">
        <f>2/9</f>
        <v>0.22222222222222221</v>
      </c>
    </row>
    <row r="48" spans="1:12" x14ac:dyDescent="0.25">
      <c r="D48" s="4" t="s">
        <v>70</v>
      </c>
      <c r="E48" s="23">
        <f>6/9</f>
        <v>0.66666666666666663</v>
      </c>
    </row>
    <row r="49" spans="4:5" x14ac:dyDescent="0.25">
      <c r="D49" s="4" t="s">
        <v>63</v>
      </c>
      <c r="E49" s="9">
        <f>1/9</f>
        <v>0.1111111111111111</v>
      </c>
    </row>
    <row r="50" spans="4:5" x14ac:dyDescent="0.25">
      <c r="D50" s="4"/>
      <c r="E50" s="9"/>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72"/>
  <sheetViews>
    <sheetView tabSelected="1" topLeftCell="G37" workbookViewId="0">
      <selection activeCell="H18" sqref="H18"/>
    </sheetView>
  </sheetViews>
  <sheetFormatPr defaultRowHeight="15" x14ac:dyDescent="0.25"/>
  <cols>
    <col min="5" max="5" width="11" customWidth="1"/>
    <col min="7" max="7" width="13.85546875" customWidth="1"/>
  </cols>
  <sheetData>
    <row r="1" spans="1:8" x14ac:dyDescent="0.25">
      <c r="A1" s="4" t="s">
        <v>569</v>
      </c>
    </row>
    <row r="2" spans="1:8" x14ac:dyDescent="0.25">
      <c r="A2" s="5" t="s">
        <v>0</v>
      </c>
      <c r="B2" s="5" t="s">
        <v>3</v>
      </c>
      <c r="C2" s="6" t="s">
        <v>578</v>
      </c>
      <c r="D2" s="6">
        <v>1</v>
      </c>
      <c r="E2" s="6">
        <v>2</v>
      </c>
      <c r="F2" s="6">
        <v>3</v>
      </c>
      <c r="G2" s="6" t="s">
        <v>568</v>
      </c>
    </row>
    <row r="3" spans="1:8" x14ac:dyDescent="0.25">
      <c r="A3" s="1" t="s">
        <v>1</v>
      </c>
      <c r="B3" s="1" t="s">
        <v>30</v>
      </c>
      <c r="C3" t="s">
        <v>59</v>
      </c>
      <c r="D3" t="s">
        <v>571</v>
      </c>
      <c r="E3" t="s">
        <v>572</v>
      </c>
      <c r="F3" t="s">
        <v>374</v>
      </c>
      <c r="G3" t="s">
        <v>573</v>
      </c>
      <c r="H3" s="15" t="s">
        <v>570</v>
      </c>
    </row>
    <row r="4" spans="1:8" x14ac:dyDescent="0.25">
      <c r="A4" s="1" t="s">
        <v>2</v>
      </c>
      <c r="B4" s="1" t="s">
        <v>31</v>
      </c>
      <c r="C4" t="s">
        <v>59</v>
      </c>
      <c r="D4" t="s">
        <v>575</v>
      </c>
      <c r="E4" t="s">
        <v>576</v>
      </c>
      <c r="F4" t="s">
        <v>64</v>
      </c>
      <c r="G4" t="s">
        <v>64</v>
      </c>
      <c r="H4" s="15" t="s">
        <v>574</v>
      </c>
    </row>
    <row r="5" spans="1:8" x14ac:dyDescent="0.25">
      <c r="A5" s="1" t="s">
        <v>4</v>
      </c>
      <c r="B5" s="1" t="s">
        <v>32</v>
      </c>
      <c r="C5" t="s">
        <v>60</v>
      </c>
      <c r="D5" t="s">
        <v>579</v>
      </c>
      <c r="E5" t="s">
        <v>64</v>
      </c>
      <c r="F5" t="s">
        <v>64</v>
      </c>
      <c r="G5" t="s">
        <v>64</v>
      </c>
      <c r="H5" s="15" t="s">
        <v>577</v>
      </c>
    </row>
    <row r="6" spans="1:8" x14ac:dyDescent="0.25">
      <c r="A6" s="1" t="s">
        <v>5</v>
      </c>
      <c r="B6" s="1" t="s">
        <v>33</v>
      </c>
      <c r="C6" t="s">
        <v>59</v>
      </c>
      <c r="D6" t="s">
        <v>581</v>
      </c>
      <c r="E6" t="s">
        <v>582</v>
      </c>
      <c r="F6" t="s">
        <v>583</v>
      </c>
      <c r="G6" t="s">
        <v>584</v>
      </c>
      <c r="H6" s="15" t="s">
        <v>580</v>
      </c>
    </row>
    <row r="7" spans="1:8" x14ac:dyDescent="0.25">
      <c r="A7" s="1" t="s">
        <v>6</v>
      </c>
      <c r="B7" s="1" t="s">
        <v>34</v>
      </c>
      <c r="C7" t="s">
        <v>59</v>
      </c>
      <c r="D7" t="s">
        <v>587</v>
      </c>
      <c r="E7" t="s">
        <v>588</v>
      </c>
      <c r="F7" t="s">
        <v>589</v>
      </c>
      <c r="G7" t="s">
        <v>590</v>
      </c>
      <c r="H7" s="15" t="s">
        <v>585</v>
      </c>
    </row>
    <row r="8" spans="1:8" x14ac:dyDescent="0.25">
      <c r="A8" s="1" t="s">
        <v>7</v>
      </c>
      <c r="B8" s="1" t="s">
        <v>35</v>
      </c>
      <c r="C8" t="s">
        <v>59</v>
      </c>
      <c r="D8" t="s">
        <v>592</v>
      </c>
      <c r="E8" t="s">
        <v>593</v>
      </c>
      <c r="F8" t="s">
        <v>64</v>
      </c>
      <c r="G8" t="s">
        <v>64</v>
      </c>
      <c r="H8" s="15" t="s">
        <v>591</v>
      </c>
    </row>
    <row r="9" spans="1:8" x14ac:dyDescent="0.25">
      <c r="A9" s="1" t="s">
        <v>8</v>
      </c>
      <c r="B9" s="1" t="s">
        <v>37</v>
      </c>
      <c r="C9" t="s">
        <v>59</v>
      </c>
      <c r="D9" t="s">
        <v>571</v>
      </c>
      <c r="E9" t="s">
        <v>595</v>
      </c>
      <c r="F9" t="s">
        <v>596</v>
      </c>
      <c r="G9" t="s">
        <v>597</v>
      </c>
      <c r="H9" s="15" t="s">
        <v>594</v>
      </c>
    </row>
    <row r="10" spans="1:8" x14ac:dyDescent="0.25">
      <c r="A10" s="1" t="s">
        <v>9</v>
      </c>
      <c r="B10" s="1" t="s">
        <v>38</v>
      </c>
      <c r="C10" t="s">
        <v>59</v>
      </c>
      <c r="D10" t="s">
        <v>571</v>
      </c>
      <c r="E10" t="s">
        <v>599</v>
      </c>
      <c r="F10" t="s">
        <v>600</v>
      </c>
      <c r="G10" t="s">
        <v>601</v>
      </c>
      <c r="H10" s="15" t="s">
        <v>598</v>
      </c>
    </row>
    <row r="11" spans="1:8" x14ac:dyDescent="0.25">
      <c r="A11" s="69" t="s">
        <v>10</v>
      </c>
      <c r="B11" s="69" t="s">
        <v>39</v>
      </c>
      <c r="C11" s="11" t="s">
        <v>59</v>
      </c>
      <c r="D11" t="s">
        <v>603</v>
      </c>
      <c r="E11" t="s">
        <v>604</v>
      </c>
      <c r="F11" t="s">
        <v>605</v>
      </c>
      <c r="G11" t="s">
        <v>64</v>
      </c>
      <c r="H11" s="14" t="s">
        <v>602</v>
      </c>
    </row>
    <row r="12" spans="1:8" x14ac:dyDescent="0.25">
      <c r="A12" s="1" t="s">
        <v>11</v>
      </c>
      <c r="B12" s="1" t="s">
        <v>40</v>
      </c>
      <c r="C12" t="s">
        <v>607</v>
      </c>
      <c r="D12" t="s">
        <v>604</v>
      </c>
      <c r="E12" t="s">
        <v>608</v>
      </c>
      <c r="F12" t="s">
        <v>374</v>
      </c>
      <c r="G12" t="s">
        <v>64</v>
      </c>
      <c r="H12" s="15" t="s">
        <v>606</v>
      </c>
    </row>
    <row r="13" spans="1:8" x14ac:dyDescent="0.25">
      <c r="A13" s="1" t="s">
        <v>13</v>
      </c>
      <c r="B13" s="1" t="s">
        <v>42</v>
      </c>
      <c r="C13" t="s">
        <v>59</v>
      </c>
      <c r="D13" t="s">
        <v>610</v>
      </c>
      <c r="E13" t="s">
        <v>374</v>
      </c>
      <c r="F13" t="s">
        <v>611</v>
      </c>
      <c r="G13" t="s">
        <v>612</v>
      </c>
      <c r="H13" s="15" t="s">
        <v>609</v>
      </c>
    </row>
    <row r="14" spans="1:8" x14ac:dyDescent="0.25">
      <c r="A14" s="1" t="s">
        <v>14</v>
      </c>
      <c r="B14" s="1" t="s">
        <v>44</v>
      </c>
      <c r="C14" t="s">
        <v>59</v>
      </c>
      <c r="D14" t="s">
        <v>586</v>
      </c>
      <c r="E14" t="s">
        <v>374</v>
      </c>
      <c r="F14" t="s">
        <v>611</v>
      </c>
      <c r="G14" t="s">
        <v>614</v>
      </c>
      <c r="H14" s="15" t="s">
        <v>613</v>
      </c>
    </row>
    <row r="15" spans="1:8" x14ac:dyDescent="0.25">
      <c r="A15" s="69" t="s">
        <v>15</v>
      </c>
      <c r="B15" s="69" t="s">
        <v>45</v>
      </c>
      <c r="C15" s="11" t="s">
        <v>59</v>
      </c>
      <c r="D15" t="s">
        <v>616</v>
      </c>
      <c r="E15" t="s">
        <v>617</v>
      </c>
      <c r="F15" t="s">
        <v>618</v>
      </c>
      <c r="G15" t="s">
        <v>64</v>
      </c>
      <c r="H15" s="15" t="s">
        <v>615</v>
      </c>
    </row>
    <row r="16" spans="1:8" x14ac:dyDescent="0.25">
      <c r="A16" s="69" t="s">
        <v>16</v>
      </c>
      <c r="B16" s="69" t="s">
        <v>47</v>
      </c>
      <c r="C16" s="11" t="s">
        <v>59</v>
      </c>
      <c r="D16" t="s">
        <v>619</v>
      </c>
      <c r="E16" t="s">
        <v>616</v>
      </c>
      <c r="F16" t="s">
        <v>620</v>
      </c>
      <c r="G16" t="s">
        <v>622</v>
      </c>
      <c r="H16" s="17" t="s">
        <v>621</v>
      </c>
    </row>
    <row r="17" spans="1:9" x14ac:dyDescent="0.25">
      <c r="A17" s="1" t="s">
        <v>17</v>
      </c>
      <c r="B17" s="1" t="s">
        <v>50</v>
      </c>
      <c r="C17" t="s">
        <v>59</v>
      </c>
      <c r="D17" t="s">
        <v>624</v>
      </c>
      <c r="E17" t="s">
        <v>625</v>
      </c>
      <c r="F17" t="s">
        <v>626</v>
      </c>
      <c r="G17" t="s">
        <v>627</v>
      </c>
      <c r="H17" s="15" t="s">
        <v>623</v>
      </c>
    </row>
    <row r="18" spans="1:9" x14ac:dyDescent="0.25">
      <c r="A18" s="1" t="s">
        <v>18</v>
      </c>
      <c r="B18" s="1" t="s">
        <v>49</v>
      </c>
      <c r="C18" t="s">
        <v>59</v>
      </c>
      <c r="D18" t="s">
        <v>629</v>
      </c>
      <c r="E18" t="s">
        <v>630</v>
      </c>
      <c r="F18" t="s">
        <v>631</v>
      </c>
      <c r="G18" t="s">
        <v>632</v>
      </c>
      <c r="H18" s="15" t="s">
        <v>628</v>
      </c>
    </row>
    <row r="19" spans="1:9" x14ac:dyDescent="0.25">
      <c r="B19" s="4" t="s">
        <v>59</v>
      </c>
      <c r="C19" s="23">
        <f>15/16</f>
        <v>0.9375</v>
      </c>
    </row>
    <row r="20" spans="1:9" x14ac:dyDescent="0.25">
      <c r="B20" s="4" t="s">
        <v>60</v>
      </c>
      <c r="C20" s="9">
        <f>1/16</f>
        <v>6.25E-2</v>
      </c>
    </row>
    <row r="21" spans="1:9" x14ac:dyDescent="0.25">
      <c r="D21">
        <f>4/5</f>
        <v>0.8</v>
      </c>
    </row>
    <row r="22" spans="1:9" x14ac:dyDescent="0.25">
      <c r="A22" s="4" t="s">
        <v>639</v>
      </c>
    </row>
    <row r="24" spans="1:9" x14ac:dyDescent="0.25">
      <c r="A24" s="5" t="s">
        <v>0</v>
      </c>
      <c r="B24" s="5" t="s">
        <v>3</v>
      </c>
      <c r="C24" s="6" t="s">
        <v>649</v>
      </c>
      <c r="D24" s="6" t="s">
        <v>578</v>
      </c>
      <c r="E24" s="6">
        <v>1</v>
      </c>
      <c r="F24" s="6">
        <v>2</v>
      </c>
      <c r="G24" s="6">
        <v>3</v>
      </c>
      <c r="H24" s="6" t="s">
        <v>568</v>
      </c>
    </row>
    <row r="25" spans="1:9" x14ac:dyDescent="0.25">
      <c r="A25" s="1" t="s">
        <v>19</v>
      </c>
      <c r="B25" s="1" t="s">
        <v>51</v>
      </c>
      <c r="C25" t="s">
        <v>60</v>
      </c>
      <c r="D25" t="s">
        <v>59</v>
      </c>
      <c r="E25" t="s">
        <v>637</v>
      </c>
      <c r="F25" t="s">
        <v>638</v>
      </c>
      <c r="G25" t="s">
        <v>651</v>
      </c>
      <c r="H25" t="s">
        <v>650</v>
      </c>
      <c r="I25" s="15" t="s">
        <v>636</v>
      </c>
    </row>
    <row r="26" spans="1:9" x14ac:dyDescent="0.25">
      <c r="A26" s="1" t="s">
        <v>20</v>
      </c>
      <c r="B26" s="1" t="s">
        <v>52</v>
      </c>
      <c r="C26" t="s">
        <v>60</v>
      </c>
      <c r="D26" t="s">
        <v>60</v>
      </c>
      <c r="E26" t="s">
        <v>641</v>
      </c>
      <c r="F26" t="s">
        <v>642</v>
      </c>
      <c r="G26" t="s">
        <v>643</v>
      </c>
      <c r="H26" t="s">
        <v>1069</v>
      </c>
      <c r="I26" s="15" t="s">
        <v>640</v>
      </c>
    </row>
    <row r="27" spans="1:9" x14ac:dyDescent="0.25">
      <c r="A27" s="1" t="s">
        <v>21</v>
      </c>
      <c r="B27" s="1" t="s">
        <v>53</v>
      </c>
      <c r="C27" t="s">
        <v>60</v>
      </c>
      <c r="D27" t="s">
        <v>60</v>
      </c>
      <c r="E27" t="s">
        <v>571</v>
      </c>
      <c r="F27" t="s">
        <v>645</v>
      </c>
      <c r="G27" t="s">
        <v>646</v>
      </c>
      <c r="H27" t="s">
        <v>647</v>
      </c>
      <c r="I27" s="15" t="s">
        <v>644</v>
      </c>
    </row>
    <row r="28" spans="1:9" x14ac:dyDescent="0.25">
      <c r="A28" s="3" t="s">
        <v>22</v>
      </c>
      <c r="B28" s="3" t="s">
        <v>54</v>
      </c>
      <c r="C28" t="s">
        <v>59</v>
      </c>
      <c r="D28" t="s">
        <v>59</v>
      </c>
      <c r="E28" t="s">
        <v>652</v>
      </c>
      <c r="F28" t="s">
        <v>586</v>
      </c>
      <c r="G28" t="s">
        <v>653</v>
      </c>
      <c r="H28" t="s">
        <v>654</v>
      </c>
      <c r="I28" s="15" t="s">
        <v>648</v>
      </c>
    </row>
    <row r="29" spans="1:9" x14ac:dyDescent="0.25">
      <c r="A29" s="1" t="s">
        <v>23</v>
      </c>
      <c r="B29" s="1" t="s">
        <v>55</v>
      </c>
      <c r="C29" t="s">
        <v>59</v>
      </c>
      <c r="D29" t="s">
        <v>60</v>
      </c>
      <c r="E29" t="s">
        <v>374</v>
      </c>
      <c r="F29" t="s">
        <v>586</v>
      </c>
      <c r="G29" t="s">
        <v>657</v>
      </c>
      <c r="H29" t="s">
        <v>656</v>
      </c>
      <c r="I29" s="15" t="s">
        <v>655</v>
      </c>
    </row>
    <row r="30" spans="1:9" x14ac:dyDescent="0.25">
      <c r="A30" s="1" t="s">
        <v>24</v>
      </c>
      <c r="B30" s="1" t="s">
        <v>56</v>
      </c>
      <c r="C30" t="s">
        <v>59</v>
      </c>
      <c r="D30" t="s">
        <v>60</v>
      </c>
      <c r="E30" t="s">
        <v>374</v>
      </c>
      <c r="F30" t="s">
        <v>586</v>
      </c>
      <c r="G30" t="s">
        <v>657</v>
      </c>
      <c r="H30" t="s">
        <v>656</v>
      </c>
      <c r="I30" s="15" t="s">
        <v>655</v>
      </c>
    </row>
    <row r="31" spans="1:9" x14ac:dyDescent="0.25">
      <c r="A31" s="3" t="s">
        <v>25</v>
      </c>
      <c r="B31" s="3" t="s">
        <v>36</v>
      </c>
      <c r="C31" t="s">
        <v>59</v>
      </c>
      <c r="D31" t="s">
        <v>59</v>
      </c>
      <c r="E31" t="s">
        <v>374</v>
      </c>
      <c r="F31" t="s">
        <v>659</v>
      </c>
      <c r="G31" t="s">
        <v>660</v>
      </c>
      <c r="H31" t="s">
        <v>661</v>
      </c>
      <c r="I31" s="15" t="s">
        <v>658</v>
      </c>
    </row>
    <row r="32" spans="1:9" x14ac:dyDescent="0.25">
      <c r="A32" s="1" t="s">
        <v>26</v>
      </c>
      <c r="B32" s="1" t="s">
        <v>57</v>
      </c>
      <c r="C32" t="s">
        <v>60</v>
      </c>
      <c r="D32" t="s">
        <v>59</v>
      </c>
      <c r="E32" t="s">
        <v>641</v>
      </c>
      <c r="F32" t="s">
        <v>663</v>
      </c>
      <c r="G32" t="s">
        <v>586</v>
      </c>
      <c r="H32" t="s">
        <v>664</v>
      </c>
      <c r="I32" s="15" t="s">
        <v>662</v>
      </c>
    </row>
    <row r="33" spans="1:18" x14ac:dyDescent="0.25">
      <c r="A33" s="1" t="s">
        <v>27</v>
      </c>
      <c r="B33" s="1" t="s">
        <v>43</v>
      </c>
      <c r="C33" t="s">
        <v>59</v>
      </c>
      <c r="D33" t="s">
        <v>59</v>
      </c>
      <c r="E33" t="s">
        <v>374</v>
      </c>
      <c r="F33" t="s">
        <v>666</v>
      </c>
      <c r="G33" t="s">
        <v>667</v>
      </c>
      <c r="H33" t="s">
        <v>668</v>
      </c>
      <c r="I33" s="15" t="s">
        <v>665</v>
      </c>
    </row>
    <row r="34" spans="1:18" x14ac:dyDescent="0.25">
      <c r="A34" s="1" t="s">
        <v>28</v>
      </c>
      <c r="B34" s="1" t="s">
        <v>46</v>
      </c>
      <c r="C34" t="s">
        <v>59</v>
      </c>
      <c r="D34" t="s">
        <v>59</v>
      </c>
      <c r="E34" t="s">
        <v>374</v>
      </c>
      <c r="F34" t="s">
        <v>670</v>
      </c>
      <c r="G34" t="s">
        <v>671</v>
      </c>
      <c r="H34" t="s">
        <v>449</v>
      </c>
      <c r="I34" s="15" t="s">
        <v>669</v>
      </c>
    </row>
    <row r="35" spans="1:18" x14ac:dyDescent="0.25">
      <c r="A35" s="1" t="s">
        <v>29</v>
      </c>
      <c r="B35" s="1" t="s">
        <v>48</v>
      </c>
      <c r="C35" t="s">
        <v>59</v>
      </c>
      <c r="D35" t="s">
        <v>59</v>
      </c>
      <c r="E35" t="s">
        <v>374</v>
      </c>
      <c r="F35" t="s">
        <v>673</v>
      </c>
      <c r="G35" t="s">
        <v>674</v>
      </c>
      <c r="H35" t="s">
        <v>449</v>
      </c>
      <c r="I35" s="15" t="s">
        <v>672</v>
      </c>
    </row>
    <row r="36" spans="1:18" x14ac:dyDescent="0.25">
      <c r="A36" s="1" t="s">
        <v>12</v>
      </c>
      <c r="B36" s="30" t="s">
        <v>41</v>
      </c>
      <c r="C36" t="s">
        <v>64</v>
      </c>
      <c r="D36" t="s">
        <v>634</v>
      </c>
      <c r="E36" t="s">
        <v>635</v>
      </c>
      <c r="F36" t="s">
        <v>64</v>
      </c>
      <c r="G36" t="s">
        <v>64</v>
      </c>
      <c r="H36" t="s">
        <v>64</v>
      </c>
      <c r="I36" s="15" t="s">
        <v>633</v>
      </c>
    </row>
    <row r="37" spans="1:18" x14ac:dyDescent="0.25">
      <c r="B37" s="2" t="s">
        <v>59</v>
      </c>
      <c r="C37" s="23">
        <f>7/12</f>
        <v>0.58333333333333337</v>
      </c>
      <c r="D37" s="23">
        <f>8/12</f>
        <v>0.66666666666666663</v>
      </c>
      <c r="R37">
        <f>2/11</f>
        <v>0.18181818181818182</v>
      </c>
    </row>
    <row r="38" spans="1:18" x14ac:dyDescent="0.25">
      <c r="B38" s="2" t="s">
        <v>60</v>
      </c>
      <c r="C38" s="9">
        <f>4/12</f>
        <v>0.33333333333333331</v>
      </c>
      <c r="D38" s="9">
        <f>4/12</f>
        <v>0.33333333333333331</v>
      </c>
      <c r="R38">
        <f>2/17</f>
        <v>0.11764705882352941</v>
      </c>
    </row>
    <row r="39" spans="1:18" x14ac:dyDescent="0.25">
      <c r="B39" s="4" t="s">
        <v>64</v>
      </c>
      <c r="C39" s="20">
        <f>1/12</f>
        <v>8.3333333333333329E-2</v>
      </c>
    </row>
    <row r="40" spans="1:18" x14ac:dyDescent="0.25">
      <c r="B40" t="s">
        <v>1235</v>
      </c>
      <c r="C40" t="s">
        <v>1234</v>
      </c>
      <c r="D40" s="4" t="s">
        <v>1021</v>
      </c>
      <c r="E40" s="6" t="s">
        <v>1016</v>
      </c>
      <c r="F40" s="6" t="s">
        <v>1017</v>
      </c>
      <c r="H40" s="4" t="s">
        <v>1022</v>
      </c>
      <c r="I40" s="6" t="s">
        <v>1017</v>
      </c>
      <c r="J40" s="60" t="s">
        <v>1016</v>
      </c>
      <c r="K40" s="10"/>
      <c r="L40" s="40" t="s">
        <v>1211</v>
      </c>
      <c r="M40" s="40" t="s">
        <v>1266</v>
      </c>
      <c r="N40" s="51" t="s">
        <v>1265</v>
      </c>
      <c r="O40" s="10" t="s">
        <v>1073</v>
      </c>
    </row>
    <row r="41" spans="1:18" x14ac:dyDescent="0.25">
      <c r="A41" t="s">
        <v>59</v>
      </c>
      <c r="B41" s="9">
        <f>1/4</f>
        <v>0.25</v>
      </c>
      <c r="C41" s="9">
        <f>6/7</f>
        <v>0.8571428571428571</v>
      </c>
      <c r="D41" t="s">
        <v>1020</v>
      </c>
      <c r="E41" s="8" t="s">
        <v>1014</v>
      </c>
      <c r="F41" t="s">
        <v>1031</v>
      </c>
      <c r="I41">
        <v>16</v>
      </c>
      <c r="J41" s="97" t="s">
        <v>586</v>
      </c>
      <c r="K41" s="8"/>
      <c r="L41" s="111">
        <v>8</v>
      </c>
      <c r="M41" s="114">
        <v>11</v>
      </c>
      <c r="N41" s="113">
        <v>3</v>
      </c>
      <c r="O41" s="9">
        <f>(L41+M41+N41)/28</f>
        <v>0.7857142857142857</v>
      </c>
    </row>
    <row r="42" spans="1:18" x14ac:dyDescent="0.25">
      <c r="A42" t="s">
        <v>60</v>
      </c>
      <c r="B42" s="9">
        <v>0.75</v>
      </c>
      <c r="C42" s="9">
        <v>0.14000000000000001</v>
      </c>
      <c r="D42" t="s">
        <v>1030</v>
      </c>
      <c r="E42" s="8" t="s">
        <v>1013</v>
      </c>
      <c r="F42">
        <v>8</v>
      </c>
      <c r="I42">
        <v>6</v>
      </c>
      <c r="J42" s="96" t="s">
        <v>1014</v>
      </c>
      <c r="K42" s="8"/>
      <c r="L42" s="112">
        <v>10</v>
      </c>
      <c r="M42" s="113">
        <v>5</v>
      </c>
      <c r="N42" s="115">
        <v>2</v>
      </c>
      <c r="O42" s="9">
        <f t="shared" ref="O42:O58" si="0">(L42+M42+N42)/28</f>
        <v>0.6071428571428571</v>
      </c>
    </row>
    <row r="43" spans="1:18" x14ac:dyDescent="0.25">
      <c r="D43" t="s">
        <v>771</v>
      </c>
      <c r="E43" t="s">
        <v>1015</v>
      </c>
      <c r="F43">
        <v>5</v>
      </c>
      <c r="I43">
        <v>5</v>
      </c>
      <c r="J43" s="8" t="s">
        <v>1074</v>
      </c>
      <c r="K43" s="8"/>
      <c r="L43" s="112">
        <v>5</v>
      </c>
      <c r="M43" s="113">
        <v>5</v>
      </c>
      <c r="N43" s="115">
        <v>0</v>
      </c>
      <c r="O43" s="9">
        <f t="shared" si="0"/>
        <v>0.35714285714285715</v>
      </c>
    </row>
    <row r="44" spans="1:18" x14ac:dyDescent="0.25">
      <c r="D44" t="s">
        <v>771</v>
      </c>
      <c r="E44" t="s">
        <v>1011</v>
      </c>
      <c r="F44">
        <v>4</v>
      </c>
      <c r="I44">
        <v>9</v>
      </c>
      <c r="J44" s="96" t="s">
        <v>1023</v>
      </c>
      <c r="K44" s="8"/>
      <c r="L44" s="113">
        <v>0</v>
      </c>
      <c r="M44" s="112">
        <v>9</v>
      </c>
      <c r="N44" s="115">
        <v>0</v>
      </c>
      <c r="O44" s="9">
        <f t="shared" si="0"/>
        <v>0.32142857142857145</v>
      </c>
    </row>
    <row r="45" spans="1:18" x14ac:dyDescent="0.25">
      <c r="D45" t="s">
        <v>771</v>
      </c>
      <c r="E45" t="s">
        <v>646</v>
      </c>
      <c r="F45">
        <v>3</v>
      </c>
      <c r="I45">
        <v>4</v>
      </c>
      <c r="J45" s="8" t="s">
        <v>1024</v>
      </c>
      <c r="K45" s="8"/>
      <c r="L45" s="112">
        <v>4</v>
      </c>
      <c r="M45" s="113">
        <v>4</v>
      </c>
      <c r="N45" s="115">
        <v>0</v>
      </c>
      <c r="O45" s="9">
        <f t="shared" si="0"/>
        <v>0.2857142857142857</v>
      </c>
    </row>
    <row r="46" spans="1:18" x14ac:dyDescent="0.25">
      <c r="D46" t="s">
        <v>1018</v>
      </c>
      <c r="E46" t="s">
        <v>610</v>
      </c>
      <c r="F46">
        <v>2</v>
      </c>
      <c r="I46">
        <v>4</v>
      </c>
      <c r="J46" s="8" t="s">
        <v>610</v>
      </c>
      <c r="K46" s="8"/>
      <c r="L46" s="113">
        <v>2</v>
      </c>
      <c r="M46" s="112">
        <v>4</v>
      </c>
      <c r="N46" s="115">
        <v>0</v>
      </c>
      <c r="O46" s="9">
        <f t="shared" si="0"/>
        <v>0.21428571428571427</v>
      </c>
    </row>
    <row r="47" spans="1:18" x14ac:dyDescent="0.25">
      <c r="D47" t="s">
        <v>771</v>
      </c>
      <c r="E47" t="s">
        <v>651</v>
      </c>
      <c r="F47">
        <v>2</v>
      </c>
      <c r="G47">
        <f>10/12</f>
        <v>0.83333333333333337</v>
      </c>
      <c r="I47">
        <v>4</v>
      </c>
      <c r="J47" s="8" t="s">
        <v>651</v>
      </c>
      <c r="K47" s="8"/>
      <c r="L47" s="113">
        <v>2</v>
      </c>
      <c r="M47" s="113">
        <v>3</v>
      </c>
      <c r="N47" s="115">
        <v>0</v>
      </c>
      <c r="O47" s="9">
        <f t="shared" si="0"/>
        <v>0.17857142857142858</v>
      </c>
    </row>
    <row r="48" spans="1:18" x14ac:dyDescent="0.25">
      <c r="D48" t="s">
        <v>1019</v>
      </c>
      <c r="E48" t="s">
        <v>1012</v>
      </c>
      <c r="F48">
        <v>1</v>
      </c>
      <c r="I48">
        <v>3</v>
      </c>
      <c r="J48" s="96" t="s">
        <v>629</v>
      </c>
      <c r="K48" s="8"/>
      <c r="L48" s="113">
        <v>0</v>
      </c>
      <c r="M48" s="114">
        <v>3</v>
      </c>
      <c r="N48" s="115">
        <v>0</v>
      </c>
      <c r="O48" s="9">
        <f t="shared" si="0"/>
        <v>0.10714285714285714</v>
      </c>
    </row>
    <row r="49" spans="9:22" x14ac:dyDescent="0.25">
      <c r="I49">
        <v>2</v>
      </c>
      <c r="J49" s="96" t="s">
        <v>1075</v>
      </c>
      <c r="K49" s="8"/>
      <c r="L49" s="112">
        <v>3</v>
      </c>
      <c r="M49" s="113">
        <v>0</v>
      </c>
      <c r="N49" s="115">
        <v>0</v>
      </c>
      <c r="O49" s="9">
        <f t="shared" si="0"/>
        <v>0.10714285714285714</v>
      </c>
    </row>
    <row r="50" spans="9:22" x14ac:dyDescent="0.25">
      <c r="I50">
        <v>2</v>
      </c>
      <c r="J50" t="s">
        <v>1012</v>
      </c>
      <c r="L50" s="113">
        <v>1</v>
      </c>
      <c r="M50" s="113">
        <v>2</v>
      </c>
      <c r="N50" s="115">
        <v>0</v>
      </c>
      <c r="O50" s="9">
        <f t="shared" si="0"/>
        <v>0.10714285714285714</v>
      </c>
    </row>
    <row r="51" spans="9:22" x14ac:dyDescent="0.25">
      <c r="I51">
        <v>2</v>
      </c>
      <c r="J51" t="s">
        <v>604</v>
      </c>
      <c r="L51" s="113">
        <v>0</v>
      </c>
      <c r="M51" s="113">
        <v>1</v>
      </c>
      <c r="N51" s="115">
        <v>1</v>
      </c>
      <c r="O51" s="9">
        <f t="shared" si="0"/>
        <v>7.1428571428571425E-2</v>
      </c>
    </row>
    <row r="52" spans="9:22" x14ac:dyDescent="0.25">
      <c r="I52">
        <v>2</v>
      </c>
      <c r="J52" t="s">
        <v>1026</v>
      </c>
      <c r="L52" s="113">
        <v>0</v>
      </c>
      <c r="M52" s="113">
        <v>2</v>
      </c>
      <c r="N52" s="113">
        <v>0</v>
      </c>
      <c r="O52" s="9">
        <f t="shared" si="0"/>
        <v>7.1428571428571425E-2</v>
      </c>
    </row>
    <row r="53" spans="9:22" x14ac:dyDescent="0.25">
      <c r="I53">
        <v>1</v>
      </c>
      <c r="J53" t="s">
        <v>1027</v>
      </c>
      <c r="L53" s="113">
        <v>0</v>
      </c>
      <c r="M53" s="113">
        <v>1</v>
      </c>
      <c r="N53" s="113">
        <v>0</v>
      </c>
      <c r="O53" s="9">
        <f t="shared" si="0"/>
        <v>3.5714285714285712E-2</v>
      </c>
    </row>
    <row r="54" spans="9:22" x14ac:dyDescent="0.25">
      <c r="I54">
        <v>1</v>
      </c>
      <c r="J54" t="s">
        <v>1025</v>
      </c>
      <c r="L54" s="113">
        <v>0</v>
      </c>
      <c r="M54" s="113">
        <v>1</v>
      </c>
      <c r="N54" s="113">
        <v>0</v>
      </c>
      <c r="O54" s="9">
        <f t="shared" si="0"/>
        <v>3.5714285714285712E-2</v>
      </c>
    </row>
    <row r="55" spans="9:22" x14ac:dyDescent="0.25">
      <c r="I55">
        <v>1</v>
      </c>
      <c r="J55" t="s">
        <v>573</v>
      </c>
      <c r="L55" s="113">
        <v>0</v>
      </c>
      <c r="M55" s="113">
        <v>1</v>
      </c>
      <c r="N55" s="113">
        <v>0</v>
      </c>
      <c r="O55" s="9">
        <f t="shared" si="0"/>
        <v>3.5714285714285712E-2</v>
      </c>
    </row>
    <row r="56" spans="9:22" x14ac:dyDescent="0.25">
      <c r="I56">
        <v>1</v>
      </c>
      <c r="J56" s="11" t="s">
        <v>619</v>
      </c>
      <c r="L56" s="113">
        <v>0</v>
      </c>
      <c r="M56" s="113">
        <v>0</v>
      </c>
      <c r="N56" s="116">
        <v>1</v>
      </c>
      <c r="O56" s="9">
        <f t="shared" si="0"/>
        <v>3.5714285714285712E-2</v>
      </c>
    </row>
    <row r="57" spans="9:22" x14ac:dyDescent="0.25">
      <c r="I57">
        <v>1</v>
      </c>
      <c r="J57" t="s">
        <v>1028</v>
      </c>
      <c r="L57" s="113">
        <v>0</v>
      </c>
      <c r="M57" s="113">
        <v>1</v>
      </c>
      <c r="N57" s="113">
        <v>0</v>
      </c>
      <c r="O57" s="9">
        <f t="shared" si="0"/>
        <v>3.5714285714285712E-2</v>
      </c>
    </row>
    <row r="58" spans="9:22" x14ac:dyDescent="0.25">
      <c r="I58">
        <v>1</v>
      </c>
      <c r="J58" t="s">
        <v>1029</v>
      </c>
      <c r="L58" s="113">
        <v>0</v>
      </c>
      <c r="M58" s="113">
        <v>1</v>
      </c>
      <c r="N58" s="113">
        <v>0</v>
      </c>
      <c r="O58" s="9">
        <f t="shared" si="0"/>
        <v>3.5714285714285712E-2</v>
      </c>
    </row>
    <row r="59" spans="9:22" x14ac:dyDescent="0.25">
      <c r="Q59">
        <f>5/13</f>
        <v>0.38461538461538464</v>
      </c>
    </row>
    <row r="61" spans="9:22" x14ac:dyDescent="0.25">
      <c r="S61" s="64"/>
      <c r="T61" s="51" t="s">
        <v>1211</v>
      </c>
      <c r="U61" s="51" t="s">
        <v>1274</v>
      </c>
      <c r="V61" s="51" t="s">
        <v>1306</v>
      </c>
    </row>
    <row r="62" spans="9:22" x14ac:dyDescent="0.25">
      <c r="L62" s="40" t="s">
        <v>1211</v>
      </c>
      <c r="M62" s="40" t="s">
        <v>1266</v>
      </c>
      <c r="N62" s="51" t="s">
        <v>1265</v>
      </c>
      <c r="R62" s="63" t="s">
        <v>1262</v>
      </c>
      <c r="S62" s="64"/>
      <c r="T62" s="120">
        <v>0</v>
      </c>
      <c r="U62" s="126">
        <v>3</v>
      </c>
      <c r="V62" s="127">
        <v>0</v>
      </c>
    </row>
    <row r="63" spans="9:22" x14ac:dyDescent="0.25">
      <c r="J63" s="97" t="s">
        <v>586</v>
      </c>
      <c r="K63" s="8"/>
      <c r="L63" s="111">
        <v>8</v>
      </c>
      <c r="M63" s="114">
        <v>11</v>
      </c>
      <c r="N63" s="113">
        <v>3</v>
      </c>
      <c r="O63" s="9">
        <f>(L63+M63+N63)/28</f>
        <v>0.7857142857142857</v>
      </c>
      <c r="R63" s="98" t="s">
        <v>1261</v>
      </c>
      <c r="S63" s="98"/>
      <c r="T63" s="121">
        <v>1</v>
      </c>
      <c r="U63" s="121">
        <v>2</v>
      </c>
      <c r="V63" s="127">
        <v>0</v>
      </c>
    </row>
    <row r="64" spans="9:22" x14ac:dyDescent="0.25">
      <c r="J64" s="96" t="s">
        <v>1014</v>
      </c>
      <c r="K64" s="8"/>
      <c r="L64" s="112">
        <v>10</v>
      </c>
      <c r="M64" s="113">
        <v>5</v>
      </c>
      <c r="N64" s="115">
        <v>2</v>
      </c>
      <c r="O64" s="9">
        <f t="shared" ref="O64:O72" si="1">(L64+M64+N64)/28</f>
        <v>0.6071428571428571</v>
      </c>
      <c r="R64" s="61" t="s">
        <v>1233</v>
      </c>
      <c r="S64" s="64"/>
      <c r="T64" s="122">
        <v>3</v>
      </c>
      <c r="U64" s="120">
        <v>0</v>
      </c>
      <c r="V64" s="127">
        <v>0</v>
      </c>
    </row>
    <row r="65" spans="10:22" x14ac:dyDescent="0.25">
      <c r="J65" s="8" t="s">
        <v>1074</v>
      </c>
      <c r="K65" s="8"/>
      <c r="L65" s="112">
        <v>5</v>
      </c>
      <c r="M65" s="113">
        <v>5</v>
      </c>
      <c r="N65" s="115">
        <v>0</v>
      </c>
      <c r="O65" s="9">
        <f t="shared" si="1"/>
        <v>0.35714285714285715</v>
      </c>
      <c r="R65" t="s">
        <v>1260</v>
      </c>
      <c r="T65" s="123">
        <v>2</v>
      </c>
      <c r="U65" s="123">
        <v>3</v>
      </c>
      <c r="V65" s="127">
        <v>0</v>
      </c>
    </row>
    <row r="66" spans="10:22" x14ac:dyDescent="0.25">
      <c r="J66" s="96" t="s">
        <v>1023</v>
      </c>
      <c r="K66" s="8"/>
      <c r="L66" s="113">
        <v>0</v>
      </c>
      <c r="M66" s="112">
        <v>9</v>
      </c>
      <c r="N66" s="115">
        <v>0</v>
      </c>
      <c r="O66" s="9">
        <f t="shared" si="1"/>
        <v>0.32142857142857145</v>
      </c>
      <c r="R66" s="11" t="s">
        <v>1259</v>
      </c>
      <c r="T66" s="123">
        <v>2</v>
      </c>
      <c r="U66" s="125">
        <v>4</v>
      </c>
      <c r="V66" s="127">
        <v>0</v>
      </c>
    </row>
    <row r="67" spans="10:22" x14ac:dyDescent="0.25">
      <c r="J67" s="8" t="s">
        <v>1024</v>
      </c>
      <c r="K67" s="8"/>
      <c r="L67" s="112">
        <v>4</v>
      </c>
      <c r="M67" s="113">
        <v>4</v>
      </c>
      <c r="N67" s="115">
        <v>0</v>
      </c>
      <c r="O67" s="9">
        <f t="shared" si="1"/>
        <v>0.2857142857142857</v>
      </c>
      <c r="R67" t="s">
        <v>1258</v>
      </c>
      <c r="T67" s="123">
        <v>4</v>
      </c>
      <c r="U67" s="123">
        <v>4</v>
      </c>
      <c r="V67" s="127">
        <v>0</v>
      </c>
    </row>
    <row r="68" spans="10:22" x14ac:dyDescent="0.25">
      <c r="J68" s="8" t="s">
        <v>610</v>
      </c>
      <c r="K68" s="8"/>
      <c r="L68" s="113">
        <v>2</v>
      </c>
      <c r="M68" s="112">
        <v>4</v>
      </c>
      <c r="N68" s="115">
        <v>0</v>
      </c>
      <c r="O68" s="9">
        <f t="shared" si="1"/>
        <v>0.21428571428571427</v>
      </c>
      <c r="R68" s="11" t="s">
        <v>1307</v>
      </c>
      <c r="S68" s="62"/>
      <c r="T68" s="123">
        <v>0</v>
      </c>
      <c r="U68" s="125">
        <v>9</v>
      </c>
      <c r="V68" s="127">
        <v>0</v>
      </c>
    </row>
    <row r="69" spans="10:22" x14ac:dyDescent="0.25">
      <c r="J69" s="8" t="s">
        <v>651</v>
      </c>
      <c r="K69" s="8"/>
      <c r="L69" s="113">
        <v>2</v>
      </c>
      <c r="M69" s="113">
        <v>3</v>
      </c>
      <c r="N69" s="115">
        <v>0</v>
      </c>
      <c r="O69" s="9">
        <f t="shared" si="1"/>
        <v>0.17857142857142858</v>
      </c>
      <c r="R69" s="62" t="s">
        <v>1076</v>
      </c>
      <c r="S69" s="8"/>
      <c r="T69" s="124">
        <v>5</v>
      </c>
      <c r="U69" s="123">
        <v>4</v>
      </c>
      <c r="V69" s="127">
        <v>0</v>
      </c>
    </row>
    <row r="70" spans="10:22" x14ac:dyDescent="0.25">
      <c r="J70" s="96" t="s">
        <v>629</v>
      </c>
      <c r="K70" s="8"/>
      <c r="L70" s="113">
        <v>0</v>
      </c>
      <c r="M70" s="114">
        <v>3</v>
      </c>
      <c r="N70" s="115">
        <v>0</v>
      </c>
      <c r="O70" s="9">
        <f t="shared" si="1"/>
        <v>0.10714285714285714</v>
      </c>
      <c r="R70" s="11" t="s">
        <v>1107</v>
      </c>
      <c r="S70" s="62"/>
      <c r="T70" s="125">
        <v>10</v>
      </c>
      <c r="U70" s="123">
        <v>5</v>
      </c>
      <c r="V70" s="123">
        <v>2</v>
      </c>
    </row>
    <row r="71" spans="10:22" x14ac:dyDescent="0.25">
      <c r="J71" s="96" t="s">
        <v>1075</v>
      </c>
      <c r="K71" s="8"/>
      <c r="L71" s="112">
        <v>3</v>
      </c>
      <c r="M71" s="113">
        <v>0</v>
      </c>
      <c r="N71" s="115">
        <v>0</v>
      </c>
      <c r="O71" s="9">
        <f t="shared" si="1"/>
        <v>0.10714285714285714</v>
      </c>
      <c r="R71" s="63" t="s">
        <v>1106</v>
      </c>
      <c r="S71" s="8"/>
      <c r="T71" s="124">
        <v>8</v>
      </c>
      <c r="U71" s="124">
        <v>11</v>
      </c>
      <c r="V71" s="123">
        <v>3</v>
      </c>
    </row>
    <row r="72" spans="10:22" x14ac:dyDescent="0.25">
      <c r="J72" t="s">
        <v>1012</v>
      </c>
      <c r="L72" s="113">
        <v>1</v>
      </c>
      <c r="M72" s="113">
        <v>2</v>
      </c>
      <c r="N72" s="115">
        <v>0</v>
      </c>
      <c r="O72" s="9">
        <f t="shared" si="1"/>
        <v>0.10714285714285714</v>
      </c>
    </row>
  </sheetData>
  <sortState xmlns:xlrd2="http://schemas.microsoft.com/office/spreadsheetml/2017/richdata2" ref="R62:V72">
    <sortCondition ref="V62:V72"/>
  </sortState>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9"/>
  <sheetViews>
    <sheetView topLeftCell="A19" workbookViewId="0">
      <selection activeCell="A14" sqref="A14:XFD14"/>
    </sheetView>
  </sheetViews>
  <sheetFormatPr defaultRowHeight="15" x14ac:dyDescent="0.25"/>
  <cols>
    <col min="4" max="4" width="17.140625" customWidth="1"/>
  </cols>
  <sheetData>
    <row r="1" spans="1:5" x14ac:dyDescent="0.25">
      <c r="A1" s="4" t="s">
        <v>683</v>
      </c>
    </row>
    <row r="3" spans="1:5" x14ac:dyDescent="0.25">
      <c r="A3" s="5" t="s">
        <v>0</v>
      </c>
      <c r="B3" s="5" t="s">
        <v>3</v>
      </c>
      <c r="C3" s="6" t="s">
        <v>74</v>
      </c>
      <c r="D3" s="6" t="s">
        <v>911</v>
      </c>
    </row>
    <row r="4" spans="1:5" x14ac:dyDescent="0.25">
      <c r="A4" s="1" t="s">
        <v>1</v>
      </c>
      <c r="B4" s="1" t="s">
        <v>30</v>
      </c>
      <c r="C4" t="s">
        <v>75</v>
      </c>
      <c r="D4" t="s">
        <v>912</v>
      </c>
      <c r="E4" s="26" t="s">
        <v>910</v>
      </c>
    </row>
    <row r="5" spans="1:5" x14ac:dyDescent="0.25">
      <c r="A5" s="1" t="s">
        <v>2</v>
      </c>
      <c r="B5" s="1" t="s">
        <v>31</v>
      </c>
      <c r="C5" t="s">
        <v>81</v>
      </c>
      <c r="D5" t="s">
        <v>64</v>
      </c>
      <c r="E5" s="26" t="s">
        <v>913</v>
      </c>
    </row>
    <row r="6" spans="1:5" x14ac:dyDescent="0.25">
      <c r="A6" s="1" t="s">
        <v>4</v>
      </c>
      <c r="B6" s="1" t="s">
        <v>32</v>
      </c>
      <c r="C6" t="s">
        <v>82</v>
      </c>
      <c r="D6" t="s">
        <v>915</v>
      </c>
      <c r="E6" s="26" t="s">
        <v>914</v>
      </c>
    </row>
    <row r="7" spans="1:5" x14ac:dyDescent="0.25">
      <c r="A7" s="1" t="s">
        <v>5</v>
      </c>
      <c r="B7" s="1" t="s">
        <v>33</v>
      </c>
      <c r="C7" t="s">
        <v>83</v>
      </c>
      <c r="D7" t="s">
        <v>917</v>
      </c>
      <c r="E7" s="26" t="s">
        <v>916</v>
      </c>
    </row>
    <row r="8" spans="1:5" x14ac:dyDescent="0.25">
      <c r="A8" s="1" t="s">
        <v>6</v>
      </c>
      <c r="B8" s="1" t="s">
        <v>34</v>
      </c>
      <c r="C8" t="s">
        <v>81</v>
      </c>
      <c r="D8" t="s">
        <v>919</v>
      </c>
      <c r="E8" s="26" t="s">
        <v>918</v>
      </c>
    </row>
    <row r="9" spans="1:5" x14ac:dyDescent="0.25">
      <c r="A9" s="1" t="s">
        <v>7</v>
      </c>
      <c r="B9" s="1" t="s">
        <v>35</v>
      </c>
      <c r="C9" t="s">
        <v>84</v>
      </c>
      <c r="D9" t="s">
        <v>921</v>
      </c>
      <c r="E9" s="26" t="s">
        <v>920</v>
      </c>
    </row>
    <row r="10" spans="1:5" x14ac:dyDescent="0.25">
      <c r="A10" s="1" t="s">
        <v>8</v>
      </c>
      <c r="B10" s="1" t="s">
        <v>37</v>
      </c>
      <c r="C10" t="s">
        <v>89</v>
      </c>
      <c r="D10" t="s">
        <v>923</v>
      </c>
      <c r="E10" s="26" t="s">
        <v>922</v>
      </c>
    </row>
    <row r="11" spans="1:5" x14ac:dyDescent="0.25">
      <c r="A11" s="1" t="s">
        <v>9</v>
      </c>
      <c r="B11" s="1" t="s">
        <v>38</v>
      </c>
      <c r="C11" t="s">
        <v>85</v>
      </c>
      <c r="D11" t="s">
        <v>925</v>
      </c>
      <c r="E11" s="26" t="s">
        <v>924</v>
      </c>
    </row>
    <row r="12" spans="1:5" x14ac:dyDescent="0.25">
      <c r="A12" s="1" t="s">
        <v>10</v>
      </c>
      <c r="B12" s="1" t="s">
        <v>39</v>
      </c>
      <c r="C12" t="s">
        <v>86</v>
      </c>
      <c r="D12" t="s">
        <v>927</v>
      </c>
      <c r="E12" s="26" t="s">
        <v>926</v>
      </c>
    </row>
    <row r="13" spans="1:5" x14ac:dyDescent="0.25">
      <c r="A13" s="1" t="s">
        <v>11</v>
      </c>
      <c r="B13" s="1" t="s">
        <v>40</v>
      </c>
      <c r="C13" t="s">
        <v>84</v>
      </c>
      <c r="D13" t="s">
        <v>929</v>
      </c>
      <c r="E13" s="26" t="s">
        <v>928</v>
      </c>
    </row>
    <row r="14" spans="1:5" x14ac:dyDescent="0.25">
      <c r="A14" s="1" t="s">
        <v>13</v>
      </c>
      <c r="B14" s="1" t="s">
        <v>42</v>
      </c>
      <c r="C14" t="s">
        <v>76</v>
      </c>
      <c r="D14" t="s">
        <v>931</v>
      </c>
      <c r="E14" s="26" t="s">
        <v>930</v>
      </c>
    </row>
    <row r="15" spans="1:5" x14ac:dyDescent="0.25">
      <c r="A15" s="1" t="s">
        <v>14</v>
      </c>
      <c r="B15" s="1" t="s">
        <v>44</v>
      </c>
      <c r="C15" t="s">
        <v>75</v>
      </c>
      <c r="D15" t="s">
        <v>64</v>
      </c>
      <c r="E15" s="26" t="s">
        <v>932</v>
      </c>
    </row>
    <row r="16" spans="1:5" x14ac:dyDescent="0.25">
      <c r="A16" s="1" t="s">
        <v>15</v>
      </c>
      <c r="B16" s="1" t="s">
        <v>45</v>
      </c>
      <c r="C16" t="s">
        <v>88</v>
      </c>
      <c r="D16" t="s">
        <v>934</v>
      </c>
      <c r="E16" s="26" t="s">
        <v>933</v>
      </c>
    </row>
    <row r="17" spans="1:11" x14ac:dyDescent="0.25">
      <c r="A17" s="1" t="s">
        <v>16</v>
      </c>
      <c r="B17" s="1" t="s">
        <v>47</v>
      </c>
      <c r="C17" t="s">
        <v>77</v>
      </c>
      <c r="D17" t="s">
        <v>64</v>
      </c>
      <c r="E17" s="26" t="s">
        <v>935</v>
      </c>
    </row>
    <row r="18" spans="1:11" x14ac:dyDescent="0.25">
      <c r="A18" s="1" t="s">
        <v>17</v>
      </c>
      <c r="B18" s="1" t="s">
        <v>50</v>
      </c>
      <c r="C18" t="s">
        <v>84</v>
      </c>
      <c r="D18" t="s">
        <v>937</v>
      </c>
      <c r="E18" s="26" t="s">
        <v>936</v>
      </c>
    </row>
    <row r="19" spans="1:11" x14ac:dyDescent="0.25">
      <c r="A19" s="1" t="s">
        <v>18</v>
      </c>
      <c r="B19" s="1" t="s">
        <v>49</v>
      </c>
      <c r="C19" t="s">
        <v>75</v>
      </c>
      <c r="D19" t="s">
        <v>939</v>
      </c>
      <c r="E19" s="26" t="s">
        <v>938</v>
      </c>
    </row>
    <row r="21" spans="1:11" x14ac:dyDescent="0.25">
      <c r="D21" s="4" t="s">
        <v>940</v>
      </c>
    </row>
    <row r="22" spans="1:11" x14ac:dyDescent="0.25">
      <c r="D22" s="4" t="s">
        <v>943</v>
      </c>
    </row>
    <row r="23" spans="1:11" x14ac:dyDescent="0.25">
      <c r="D23" s="4"/>
    </row>
    <row r="24" spans="1:11" x14ac:dyDescent="0.25">
      <c r="A24" s="4" t="s">
        <v>684</v>
      </c>
      <c r="K24">
        <f>10/11</f>
        <v>0.90909090909090906</v>
      </c>
    </row>
    <row r="26" spans="1:11" x14ac:dyDescent="0.25">
      <c r="A26" s="5" t="s">
        <v>0</v>
      </c>
      <c r="B26" s="5" t="s">
        <v>3</v>
      </c>
      <c r="C26" s="6" t="s">
        <v>911</v>
      </c>
      <c r="D26" s="6" t="s">
        <v>953</v>
      </c>
    </row>
    <row r="27" spans="1:11" x14ac:dyDescent="0.25">
      <c r="A27" s="1" t="s">
        <v>19</v>
      </c>
      <c r="B27" s="1" t="s">
        <v>51</v>
      </c>
      <c r="C27" t="s">
        <v>945</v>
      </c>
      <c r="D27" t="s">
        <v>952</v>
      </c>
      <c r="E27" s="34" t="s">
        <v>944</v>
      </c>
    </row>
    <row r="28" spans="1:11" x14ac:dyDescent="0.25">
      <c r="A28" s="1" t="s">
        <v>20</v>
      </c>
      <c r="B28" s="1" t="s">
        <v>52</v>
      </c>
      <c r="C28" t="s">
        <v>947</v>
      </c>
      <c r="D28" t="s">
        <v>954</v>
      </c>
      <c r="E28" s="34" t="s">
        <v>946</v>
      </c>
    </row>
    <row r="29" spans="1:11" x14ac:dyDescent="0.25">
      <c r="A29" s="1" t="s">
        <v>21</v>
      </c>
      <c r="B29" s="1" t="s">
        <v>53</v>
      </c>
      <c r="C29" t="s">
        <v>949</v>
      </c>
      <c r="D29" t="s">
        <v>954</v>
      </c>
      <c r="E29" s="34" t="s">
        <v>948</v>
      </c>
    </row>
    <row r="30" spans="1:11" x14ac:dyDescent="0.25">
      <c r="A30" s="3" t="s">
        <v>22</v>
      </c>
      <c r="B30" s="3" t="s">
        <v>54</v>
      </c>
      <c r="C30" t="s">
        <v>949</v>
      </c>
      <c r="D30" t="s">
        <v>954</v>
      </c>
      <c r="E30" s="34" t="s">
        <v>950</v>
      </c>
    </row>
    <row r="31" spans="1:11" x14ac:dyDescent="0.25">
      <c r="A31" s="1" t="s">
        <v>23</v>
      </c>
      <c r="B31" s="1" t="s">
        <v>55</v>
      </c>
      <c r="C31" t="s">
        <v>957</v>
      </c>
      <c r="D31" t="s">
        <v>956</v>
      </c>
      <c r="E31" s="34" t="s">
        <v>955</v>
      </c>
    </row>
    <row r="32" spans="1:11" x14ac:dyDescent="0.25">
      <c r="A32" s="1" t="s">
        <v>24</v>
      </c>
      <c r="B32" s="1" t="s">
        <v>56</v>
      </c>
      <c r="C32" t="s">
        <v>958</v>
      </c>
      <c r="D32" t="s">
        <v>952</v>
      </c>
      <c r="E32" s="34" t="s">
        <v>951</v>
      </c>
    </row>
    <row r="33" spans="1:5" x14ac:dyDescent="0.25">
      <c r="A33" s="3" t="s">
        <v>25</v>
      </c>
      <c r="B33" s="3" t="s">
        <v>36</v>
      </c>
      <c r="C33" t="s">
        <v>960</v>
      </c>
      <c r="D33" t="s">
        <v>961</v>
      </c>
      <c r="E33" s="34" t="s">
        <v>959</v>
      </c>
    </row>
    <row r="34" spans="1:5" x14ac:dyDescent="0.25">
      <c r="A34" s="1" t="s">
        <v>26</v>
      </c>
      <c r="B34" s="1" t="s">
        <v>57</v>
      </c>
      <c r="C34" t="s">
        <v>965</v>
      </c>
      <c r="D34" t="s">
        <v>964</v>
      </c>
      <c r="E34" s="34" t="s">
        <v>962</v>
      </c>
    </row>
    <row r="35" spans="1:5" x14ac:dyDescent="0.25">
      <c r="A35" s="1" t="s">
        <v>27</v>
      </c>
      <c r="B35" s="1" t="s">
        <v>43</v>
      </c>
      <c r="C35" t="s">
        <v>966</v>
      </c>
      <c r="D35" t="s">
        <v>967</v>
      </c>
      <c r="E35" s="34" t="s">
        <v>963</v>
      </c>
    </row>
    <row r="36" spans="1:5" x14ac:dyDescent="0.25">
      <c r="A36" s="1" t="s">
        <v>28</v>
      </c>
      <c r="B36" s="1" t="s">
        <v>46</v>
      </c>
      <c r="C36" t="s">
        <v>970</v>
      </c>
      <c r="D36" t="s">
        <v>969</v>
      </c>
      <c r="E36" s="34" t="s">
        <v>968</v>
      </c>
    </row>
    <row r="37" spans="1:5" x14ac:dyDescent="0.25">
      <c r="A37" s="1" t="s">
        <v>29</v>
      </c>
      <c r="B37" s="1" t="s">
        <v>48</v>
      </c>
      <c r="C37" t="s">
        <v>972</v>
      </c>
      <c r="D37" t="s">
        <v>954</v>
      </c>
      <c r="E37" s="34" t="s">
        <v>971</v>
      </c>
    </row>
    <row r="38" spans="1:5" x14ac:dyDescent="0.25">
      <c r="A38" s="1" t="s">
        <v>12</v>
      </c>
      <c r="B38" s="30" t="s">
        <v>41</v>
      </c>
      <c r="C38" t="s">
        <v>87</v>
      </c>
      <c r="D38" t="s">
        <v>942</v>
      </c>
      <c r="E38" s="26" t="s">
        <v>941</v>
      </c>
    </row>
    <row r="39" spans="1:5" x14ac:dyDescent="0.25">
      <c r="D39" s="4" t="s">
        <v>973</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16"/>
  <sheetViews>
    <sheetView workbookViewId="0">
      <selection activeCell="B2" sqref="B2"/>
    </sheetView>
  </sheetViews>
  <sheetFormatPr defaultRowHeight="15" x14ac:dyDescent="0.25"/>
  <sheetData>
    <row r="1" spans="1:2" x14ac:dyDescent="0.25">
      <c r="A1" s="4" t="s">
        <v>1077</v>
      </c>
    </row>
    <row r="2" spans="1:2" x14ac:dyDescent="0.25">
      <c r="A2" t="s">
        <v>33</v>
      </c>
      <c r="B2" s="65" t="s">
        <v>1082</v>
      </c>
    </row>
    <row r="3" spans="1:2" x14ac:dyDescent="0.25">
      <c r="A3" t="s">
        <v>40</v>
      </c>
      <c r="B3" s="65" t="s">
        <v>1083</v>
      </c>
    </row>
    <row r="6" spans="1:2" x14ac:dyDescent="0.25">
      <c r="A6" s="4" t="s">
        <v>1079</v>
      </c>
    </row>
    <row r="7" spans="1:2" x14ac:dyDescent="0.25">
      <c r="A7" s="28" t="s">
        <v>54</v>
      </c>
      <c r="B7" s="65" t="s">
        <v>1080</v>
      </c>
    </row>
    <row r="8" spans="1:2" x14ac:dyDescent="0.25">
      <c r="A8" s="28" t="s">
        <v>36</v>
      </c>
      <c r="B8" s="65" t="s">
        <v>1081</v>
      </c>
    </row>
    <row r="9" spans="1:2" x14ac:dyDescent="0.25">
      <c r="A9" s="28"/>
    </row>
    <row r="10" spans="1:2" x14ac:dyDescent="0.25">
      <c r="A10" s="28"/>
    </row>
    <row r="11" spans="1:2" x14ac:dyDescent="0.25">
      <c r="A11" s="4" t="s">
        <v>1078</v>
      </c>
    </row>
    <row r="12" spans="1:2" x14ac:dyDescent="0.25">
      <c r="A12" s="28" t="s">
        <v>39</v>
      </c>
      <c r="B12" s="65" t="s">
        <v>1084</v>
      </c>
    </row>
    <row r="13" spans="1:2" x14ac:dyDescent="0.25">
      <c r="A13" s="28" t="s">
        <v>45</v>
      </c>
      <c r="B13" s="65" t="s">
        <v>1085</v>
      </c>
    </row>
    <row r="14" spans="1:2" x14ac:dyDescent="0.25">
      <c r="A14" s="28" t="s">
        <v>47</v>
      </c>
      <c r="B14" s="65" t="s">
        <v>1086</v>
      </c>
    </row>
    <row r="15" spans="1:2" x14ac:dyDescent="0.25">
      <c r="A15" s="28"/>
    </row>
    <row r="16" spans="1:2" x14ac:dyDescent="0.25">
      <c r="A16" s="28"/>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19"/>
  <sheetViews>
    <sheetView workbookViewId="0">
      <selection activeCell="B6" sqref="B6"/>
    </sheetView>
  </sheetViews>
  <sheetFormatPr defaultRowHeight="15" x14ac:dyDescent="0.25"/>
  <sheetData>
    <row r="1" spans="1:2" x14ac:dyDescent="0.25">
      <c r="A1" t="s">
        <v>1283</v>
      </c>
    </row>
    <row r="2" spans="1:2" x14ac:dyDescent="0.25">
      <c r="A2" t="s">
        <v>1284</v>
      </c>
      <c r="B2" t="s">
        <v>1174</v>
      </c>
    </row>
    <row r="3" spans="1:2" x14ac:dyDescent="0.25">
      <c r="A3" t="s">
        <v>1115</v>
      </c>
      <c r="B3" t="s">
        <v>1285</v>
      </c>
    </row>
    <row r="4" spans="1:2" x14ac:dyDescent="0.25">
      <c r="A4" t="s">
        <v>1175</v>
      </c>
      <c r="B4" t="s">
        <v>1286</v>
      </c>
    </row>
    <row r="5" spans="1:2" x14ac:dyDescent="0.25">
      <c r="A5" t="s">
        <v>1176</v>
      </c>
      <c r="B5" t="s">
        <v>1287</v>
      </c>
    </row>
    <row r="6" spans="1:2" x14ac:dyDescent="0.25">
      <c r="A6" t="s">
        <v>1111</v>
      </c>
      <c r="B6" t="s">
        <v>1288</v>
      </c>
    </row>
    <row r="7" spans="1:2" x14ac:dyDescent="0.25">
      <c r="A7" t="s">
        <v>1177</v>
      </c>
      <c r="B7" t="s">
        <v>1289</v>
      </c>
    </row>
    <row r="8" spans="1:2" x14ac:dyDescent="0.25">
      <c r="A8" t="s">
        <v>1112</v>
      </c>
      <c r="B8" t="s">
        <v>1290</v>
      </c>
    </row>
    <row r="10" spans="1:2" x14ac:dyDescent="0.25">
      <c r="A10" t="s">
        <v>1291</v>
      </c>
      <c r="B10" t="s">
        <v>1109</v>
      </c>
    </row>
    <row r="11" spans="1:2" x14ac:dyDescent="0.25">
      <c r="A11" t="s">
        <v>1277</v>
      </c>
      <c r="B11" t="s">
        <v>1292</v>
      </c>
    </row>
    <row r="12" spans="1:2" x14ac:dyDescent="0.25">
      <c r="A12" t="s">
        <v>1278</v>
      </c>
      <c r="B12" t="s">
        <v>1293</v>
      </c>
    </row>
    <row r="13" spans="1:2" x14ac:dyDescent="0.25">
      <c r="A13" t="s">
        <v>1178</v>
      </c>
      <c r="B13" t="s">
        <v>1294</v>
      </c>
    </row>
    <row r="14" spans="1:2" x14ac:dyDescent="0.25">
      <c r="A14" t="s">
        <v>1279</v>
      </c>
      <c r="B14" t="s">
        <v>1295</v>
      </c>
    </row>
    <row r="15" spans="1:2" x14ac:dyDescent="0.25">
      <c r="A15" t="s">
        <v>1179</v>
      </c>
      <c r="B15" t="s">
        <v>1296</v>
      </c>
    </row>
    <row r="16" spans="1:2" x14ac:dyDescent="0.25">
      <c r="A16" t="s">
        <v>1280</v>
      </c>
      <c r="B16" t="s">
        <v>1297</v>
      </c>
    </row>
    <row r="17" spans="1:2" x14ac:dyDescent="0.25">
      <c r="A17" t="s">
        <v>1180</v>
      </c>
      <c r="B17" t="s">
        <v>1298</v>
      </c>
    </row>
    <row r="18" spans="1:2" x14ac:dyDescent="0.25">
      <c r="A18" t="s">
        <v>1281</v>
      </c>
      <c r="B18" t="s">
        <v>1299</v>
      </c>
    </row>
    <row r="19" spans="1:2" x14ac:dyDescent="0.25">
      <c r="A19" t="s">
        <v>1282</v>
      </c>
      <c r="B19" t="s">
        <v>1300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28"/>
  <sheetViews>
    <sheetView topLeftCell="A7" workbookViewId="0">
      <selection activeCell="B13" sqref="B13"/>
    </sheetView>
  </sheetViews>
  <sheetFormatPr defaultRowHeight="15" x14ac:dyDescent="0.25"/>
  <cols>
    <col min="1" max="2" width="9.140625" customWidth="1"/>
  </cols>
  <sheetData>
    <row r="1" spans="1:4" ht="15.75" thickBot="1" x14ac:dyDescent="0.3">
      <c r="A1" s="75" t="s">
        <v>1113</v>
      </c>
      <c r="B1" s="76" t="s">
        <v>1114</v>
      </c>
    </row>
    <row r="2" spans="1:4" ht="15.75" thickBot="1" x14ac:dyDescent="0.3">
      <c r="A2" s="77" t="s">
        <v>1115</v>
      </c>
      <c r="B2" s="78" t="s">
        <v>1116</v>
      </c>
    </row>
    <row r="3" spans="1:4" ht="15.75" thickBot="1" x14ac:dyDescent="0.3">
      <c r="A3" s="77" t="s">
        <v>1117</v>
      </c>
      <c r="B3" s="78" t="s">
        <v>1118</v>
      </c>
    </row>
    <row r="4" spans="1:4" ht="15.75" thickBot="1" x14ac:dyDescent="0.3">
      <c r="A4" s="77" t="s">
        <v>1119</v>
      </c>
      <c r="B4" s="78" t="s">
        <v>1120</v>
      </c>
    </row>
    <row r="5" spans="1:4" ht="15.75" thickBot="1" x14ac:dyDescent="0.3">
      <c r="A5" s="77" t="s">
        <v>1121</v>
      </c>
      <c r="B5" s="78" t="s">
        <v>1122</v>
      </c>
    </row>
    <row r="6" spans="1:4" ht="15.75" thickBot="1" x14ac:dyDescent="0.3">
      <c r="A6" s="77" t="s">
        <v>1123</v>
      </c>
      <c r="B6" s="78" t="s">
        <v>1124</v>
      </c>
    </row>
    <row r="7" spans="1:4" ht="15.75" thickBot="1" x14ac:dyDescent="0.3">
      <c r="A7" s="77" t="s">
        <v>1125</v>
      </c>
      <c r="B7" s="78" t="s">
        <v>1126</v>
      </c>
    </row>
    <row r="8" spans="1:4" ht="15" customHeight="1" thickBot="1" x14ac:dyDescent="0.3">
      <c r="A8" t="s">
        <v>1139</v>
      </c>
      <c r="B8" t="s">
        <v>1138</v>
      </c>
    </row>
    <row r="9" spans="1:4" ht="15.75" thickBot="1" x14ac:dyDescent="0.3">
      <c r="A9" s="119" t="s">
        <v>1127</v>
      </c>
      <c r="B9" s="80" t="s">
        <v>1128</v>
      </c>
    </row>
    <row r="10" spans="1:4" ht="15.75" thickBot="1" x14ac:dyDescent="0.3">
      <c r="A10" s="77" t="s">
        <v>1110</v>
      </c>
      <c r="B10" s="78" t="s">
        <v>1129</v>
      </c>
    </row>
    <row r="12" spans="1:4" ht="15.75" thickBot="1" x14ac:dyDescent="0.3">
      <c r="A12" s="77" t="s">
        <v>1131</v>
      </c>
      <c r="B12" s="78" t="s">
        <v>1132</v>
      </c>
    </row>
    <row r="13" spans="1:4" ht="15.75" thickBot="1" x14ac:dyDescent="0.3">
      <c r="A13" s="118" t="s">
        <v>1133</v>
      </c>
      <c r="B13" s="78" t="s">
        <v>1134</v>
      </c>
    </row>
    <row r="14" spans="1:4" ht="15.75" thickBot="1" x14ac:dyDescent="0.3">
      <c r="A14" s="77" t="s">
        <v>1135</v>
      </c>
      <c r="B14" s="78" t="s">
        <v>1136</v>
      </c>
    </row>
    <row r="15" spans="1:4" ht="15.75" thickBot="1" x14ac:dyDescent="0.3">
      <c r="A15" s="77" t="s">
        <v>1112</v>
      </c>
      <c r="B15" s="78" t="s">
        <v>1137</v>
      </c>
    </row>
    <row r="16" spans="1:4" x14ac:dyDescent="0.25">
      <c r="D16">
        <f>13/16</f>
        <v>0.8125</v>
      </c>
    </row>
    <row r="17" spans="1:3" ht="15.75" thickBot="1" x14ac:dyDescent="0.3">
      <c r="A17" s="81" t="s">
        <v>1140</v>
      </c>
    </row>
    <row r="18" spans="1:3" ht="15.75" thickBot="1" x14ac:dyDescent="0.3">
      <c r="A18" s="75" t="s">
        <v>1141</v>
      </c>
      <c r="B18" s="76" t="s">
        <v>1142</v>
      </c>
    </row>
    <row r="19" spans="1:3" ht="15.75" thickBot="1" x14ac:dyDescent="0.3">
      <c r="A19" s="77" t="s">
        <v>51</v>
      </c>
      <c r="B19" s="78" t="s">
        <v>1143</v>
      </c>
    </row>
    <row r="20" spans="1:3" ht="15.75" thickBot="1" x14ac:dyDescent="0.3">
      <c r="A20" s="79" t="s">
        <v>52</v>
      </c>
      <c r="B20" s="80" t="s">
        <v>1144</v>
      </c>
    </row>
    <row r="21" spans="1:3" ht="15.75" thickBot="1" x14ac:dyDescent="0.3">
      <c r="A21" s="77" t="s">
        <v>53</v>
      </c>
      <c r="B21" s="78" t="s">
        <v>1145</v>
      </c>
    </row>
    <row r="22" spans="1:3" ht="15.75" thickBot="1" x14ac:dyDescent="0.3">
      <c r="A22" s="77" t="s">
        <v>54</v>
      </c>
      <c r="B22" s="78" t="s">
        <v>1146</v>
      </c>
    </row>
    <row r="23" spans="1:3" ht="15.75" thickBot="1" x14ac:dyDescent="0.3">
      <c r="A23" s="77" t="s">
        <v>1147</v>
      </c>
      <c r="B23" s="78" t="s">
        <v>1148</v>
      </c>
    </row>
    <row r="24" spans="1:3" ht="15.75" thickBot="1" x14ac:dyDescent="0.3">
      <c r="A24" s="77" t="s">
        <v>36</v>
      </c>
      <c r="B24" s="78" t="s">
        <v>1149</v>
      </c>
    </row>
    <row r="25" spans="1:3" ht="15.75" thickBot="1" x14ac:dyDescent="0.3">
      <c r="A25" s="77" t="s">
        <v>48</v>
      </c>
      <c r="B25" s="78" t="s">
        <v>1150</v>
      </c>
    </row>
    <row r="26" spans="1:3" ht="15.75" thickBot="1" x14ac:dyDescent="0.3">
      <c r="A26" s="77" t="s">
        <v>1130</v>
      </c>
      <c r="B26" s="78" t="s">
        <v>1232</v>
      </c>
    </row>
    <row r="28" spans="1:3" x14ac:dyDescent="0.25">
      <c r="C28">
        <f>9/12</f>
        <v>0.75</v>
      </c>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6"/>
  <sheetViews>
    <sheetView workbookViewId="0">
      <selection activeCell="D17" sqref="D17"/>
    </sheetView>
  </sheetViews>
  <sheetFormatPr defaultRowHeight="15" x14ac:dyDescent="0.25"/>
  <cols>
    <col min="2" max="2" width="44.85546875" customWidth="1"/>
  </cols>
  <sheetData>
    <row r="1" spans="1:6" ht="16.5" thickBot="1" x14ac:dyDescent="0.3">
      <c r="A1" s="82" t="s">
        <v>1108</v>
      </c>
      <c r="B1" s="83" t="s">
        <v>1114</v>
      </c>
    </row>
    <row r="2" spans="1:6" ht="16.5" thickBot="1" x14ac:dyDescent="0.3">
      <c r="A2" s="84" t="s">
        <v>1151</v>
      </c>
      <c r="B2" s="85" t="s">
        <v>1152</v>
      </c>
    </row>
    <row r="3" spans="1:6" ht="16.5" thickBot="1" x14ac:dyDescent="0.3">
      <c r="A3" s="84" t="s">
        <v>1153</v>
      </c>
      <c r="B3" s="85" t="s">
        <v>1154</v>
      </c>
    </row>
    <row r="4" spans="1:6" ht="16.5" thickBot="1" x14ac:dyDescent="0.3">
      <c r="A4" s="84" t="s">
        <v>1155</v>
      </c>
      <c r="B4" s="85" t="s">
        <v>1156</v>
      </c>
    </row>
    <row r="5" spans="1:6" ht="16.5" thickBot="1" x14ac:dyDescent="0.3">
      <c r="A5" s="84" t="s">
        <v>1157</v>
      </c>
      <c r="B5" s="85" t="s">
        <v>1158</v>
      </c>
    </row>
    <row r="6" spans="1:6" ht="16.5" thickBot="1" x14ac:dyDescent="0.3">
      <c r="A6" s="84" t="s">
        <v>1159</v>
      </c>
      <c r="B6" s="85" t="s">
        <v>1160</v>
      </c>
    </row>
    <row r="7" spans="1:6" ht="16.5" thickBot="1" x14ac:dyDescent="0.3">
      <c r="A7" s="84" t="s">
        <v>1161</v>
      </c>
      <c r="B7" s="85" t="s">
        <v>1162</v>
      </c>
    </row>
    <row r="8" spans="1:6" ht="16.5" thickBot="1" x14ac:dyDescent="0.3">
      <c r="A8" s="84" t="s">
        <v>1163</v>
      </c>
      <c r="B8" s="85" t="s">
        <v>1164</v>
      </c>
    </row>
    <row r="9" spans="1:6" ht="16.5" thickBot="1" x14ac:dyDescent="0.3">
      <c r="A9" s="86" t="s">
        <v>1165</v>
      </c>
      <c r="B9" s="85" t="s">
        <v>1166</v>
      </c>
    </row>
    <row r="10" spans="1:6" ht="16.5" thickBot="1" x14ac:dyDescent="0.3">
      <c r="A10" s="86" t="s">
        <v>1167</v>
      </c>
      <c r="B10" s="85" t="s">
        <v>1168</v>
      </c>
    </row>
    <row r="11" spans="1:6" ht="16.5" thickBot="1" x14ac:dyDescent="0.3">
      <c r="A11" s="84" t="s">
        <v>1169</v>
      </c>
      <c r="B11" s="85" t="s">
        <v>1170</v>
      </c>
    </row>
    <row r="12" spans="1:6" ht="15.75" customHeight="1" thickBot="1" x14ac:dyDescent="0.3">
      <c r="A12" s="87" t="s">
        <v>1115</v>
      </c>
      <c r="B12" s="88" t="s">
        <v>1173</v>
      </c>
    </row>
    <row r="13" spans="1:6" ht="15.75" customHeight="1" thickBot="1" x14ac:dyDescent="0.3">
      <c r="A13" s="74" t="s">
        <v>1171</v>
      </c>
      <c r="B13" s="89" t="s">
        <v>1172</v>
      </c>
    </row>
    <row r="14" spans="1:6" x14ac:dyDescent="0.25">
      <c r="F14">
        <f>6/17</f>
        <v>0.35294117647058826</v>
      </c>
    </row>
    <row r="16" spans="1:6" x14ac:dyDescent="0.25">
      <c r="D16">
        <f>12/17</f>
        <v>0.70588235294117652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4248C-357C-480C-BEB5-A919D83B14FD}">
  <dimension ref="A1"/>
  <sheetViews>
    <sheetView workbookViewId="0"/>
  </sheetViews>
  <sheetFormatPr defaultRowHeight="15" x14ac:dyDescent="0.2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6"/>
  <sheetViews>
    <sheetView workbookViewId="0">
      <selection activeCell="K17" sqref="K17"/>
    </sheetView>
  </sheetViews>
  <sheetFormatPr defaultRowHeight="15" x14ac:dyDescent="0.25"/>
  <sheetData>
    <row r="1" spans="1:11" ht="15.75" x14ac:dyDescent="0.25">
      <c r="A1" s="72"/>
    </row>
    <row r="2" spans="1:11" ht="15.75" x14ac:dyDescent="0.25">
      <c r="A2" s="73" t="s">
        <v>1181</v>
      </c>
    </row>
    <row r="3" spans="1:11" ht="15.75" x14ac:dyDescent="0.25">
      <c r="A3" s="72" t="s">
        <v>1182</v>
      </c>
    </row>
    <row r="4" spans="1:11" ht="15.75" x14ac:dyDescent="0.25">
      <c r="A4" s="73" t="s">
        <v>1183</v>
      </c>
    </row>
    <row r="5" spans="1:11" ht="15.75" x14ac:dyDescent="0.25">
      <c r="A5" s="72" t="s">
        <v>1184</v>
      </c>
    </row>
    <row r="6" spans="1:11" ht="15.75" x14ac:dyDescent="0.25">
      <c r="A6" s="72" t="s">
        <v>1185</v>
      </c>
    </row>
    <row r="7" spans="1:11" ht="15.75" x14ac:dyDescent="0.25">
      <c r="A7" s="73" t="s">
        <v>1186</v>
      </c>
    </row>
    <row r="8" spans="1:11" ht="15.75" x14ac:dyDescent="0.25">
      <c r="A8" s="73" t="s">
        <v>1187</v>
      </c>
    </row>
    <row r="9" spans="1:11" ht="15.75" x14ac:dyDescent="0.25">
      <c r="A9" s="72" t="s">
        <v>1188</v>
      </c>
    </row>
    <row r="10" spans="1:11" ht="15.75" x14ac:dyDescent="0.25">
      <c r="A10" s="72" t="s">
        <v>1189</v>
      </c>
    </row>
    <row r="11" spans="1:11" ht="15.75" x14ac:dyDescent="0.25">
      <c r="A11" s="73" t="s">
        <v>1190</v>
      </c>
    </row>
    <row r="12" spans="1:11" ht="15.75" x14ac:dyDescent="0.25">
      <c r="A12" s="73" t="s">
        <v>1191</v>
      </c>
    </row>
    <row r="13" spans="1:11" ht="15.75" x14ac:dyDescent="0.25">
      <c r="A13" s="73" t="s">
        <v>1192</v>
      </c>
    </row>
    <row r="15" spans="1:11" x14ac:dyDescent="0.25">
      <c r="K15">
        <f>6/16</f>
        <v>0.375</v>
      </c>
    </row>
    <row r="16" spans="1:11" x14ac:dyDescent="0.25">
      <c r="F16">
        <f>12/16</f>
        <v>0.75</v>
      </c>
      <c r="K16">
        <f>6/13</f>
        <v>0.46153846153846156</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D18B2-9C94-4D48-ACA1-AB7D4C486290}">
  <dimension ref="A1:B14"/>
  <sheetViews>
    <sheetView workbookViewId="0">
      <selection activeCell="B11" sqref="B11"/>
    </sheetView>
  </sheetViews>
  <sheetFormatPr defaultRowHeight="15" x14ac:dyDescent="0.25"/>
  <sheetData>
    <row r="1" spans="1:2" x14ac:dyDescent="0.25">
      <c r="A1" s="4" t="s">
        <v>1321</v>
      </c>
    </row>
    <row r="2" spans="1:2" x14ac:dyDescent="0.25">
      <c r="A2" t="s">
        <v>1308</v>
      </c>
      <c r="B2" s="34" t="s">
        <v>1309</v>
      </c>
    </row>
    <row r="3" spans="1:2" x14ac:dyDescent="0.25">
      <c r="A3" t="s">
        <v>1308</v>
      </c>
      <c r="B3" s="34" t="s">
        <v>1310</v>
      </c>
    </row>
    <row r="4" spans="1:2" x14ac:dyDescent="0.25">
      <c r="A4" t="s">
        <v>976</v>
      </c>
      <c r="B4" s="26" t="s">
        <v>1311</v>
      </c>
    </row>
    <row r="5" spans="1:2" x14ac:dyDescent="0.25">
      <c r="A5" t="s">
        <v>1313</v>
      </c>
      <c r="B5" s="26" t="s">
        <v>1312</v>
      </c>
    </row>
    <row r="6" spans="1:2" x14ac:dyDescent="0.25">
      <c r="A6" t="s">
        <v>12</v>
      </c>
      <c r="B6" s="26" t="s">
        <v>1314</v>
      </c>
    </row>
    <row r="7" spans="1:2" x14ac:dyDescent="0.25">
      <c r="A7" t="s">
        <v>15</v>
      </c>
      <c r="B7" s="26" t="s">
        <v>1315</v>
      </c>
    </row>
    <row r="8" spans="1:2" x14ac:dyDescent="0.25">
      <c r="A8" t="s">
        <v>1317</v>
      </c>
      <c r="B8" s="26" t="s">
        <v>1316</v>
      </c>
    </row>
    <row r="9" spans="1:2" x14ac:dyDescent="0.25">
      <c r="A9" t="s">
        <v>1317</v>
      </c>
      <c r="B9" s="26" t="s">
        <v>1318</v>
      </c>
    </row>
    <row r="10" spans="1:2" x14ac:dyDescent="0.25">
      <c r="A10" s="4" t="s">
        <v>1320</v>
      </c>
    </row>
    <row r="11" spans="1:2" x14ac:dyDescent="0.25">
      <c r="A11" t="s">
        <v>1319</v>
      </c>
      <c r="B11" s="34" t="s">
        <v>774</v>
      </c>
    </row>
    <row r="12" spans="1:2" x14ac:dyDescent="0.25">
      <c r="A12" t="s">
        <v>1323</v>
      </c>
      <c r="B12" s="26" t="s">
        <v>1322</v>
      </c>
    </row>
    <row r="13" spans="1:2" x14ac:dyDescent="0.25">
      <c r="A13" t="s">
        <v>1325</v>
      </c>
      <c r="B13" s="26" t="s">
        <v>1324</v>
      </c>
    </row>
    <row r="14" spans="1:2" x14ac:dyDescent="0.25">
      <c r="A14" t="s">
        <v>1326</v>
      </c>
      <c r="B14" s="26" t="s">
        <v>1327</v>
      </c>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3:B8"/>
  <sheetViews>
    <sheetView workbookViewId="0">
      <selection activeCell="B7" sqref="B7"/>
    </sheetView>
  </sheetViews>
  <sheetFormatPr defaultRowHeight="15" x14ac:dyDescent="0.25"/>
  <cols>
    <col min="2" max="2" width="12.85546875" bestFit="1" customWidth="1"/>
  </cols>
  <sheetData>
    <row r="3" spans="1:2" x14ac:dyDescent="0.25">
      <c r="A3" s="107" t="s">
        <v>1251</v>
      </c>
      <c r="B3" s="106" t="s">
        <v>1247</v>
      </c>
    </row>
    <row r="4" spans="1:2" x14ac:dyDescent="0.25">
      <c r="A4" s="107" t="s">
        <v>1252</v>
      </c>
      <c r="B4" s="106" t="s">
        <v>1246</v>
      </c>
    </row>
    <row r="5" spans="1:2" x14ac:dyDescent="0.25">
      <c r="A5" s="107" t="s">
        <v>56</v>
      </c>
      <c r="B5" s="106" t="s">
        <v>1249</v>
      </c>
    </row>
    <row r="6" spans="1:2" x14ac:dyDescent="0.25">
      <c r="A6" s="107" t="s">
        <v>1253</v>
      </c>
      <c r="B6" s="106" t="s">
        <v>1248</v>
      </c>
    </row>
    <row r="7" spans="1:2" x14ac:dyDescent="0.25">
      <c r="A7" s="108" t="s">
        <v>1254</v>
      </c>
      <c r="B7" s="106" t="s">
        <v>1250</v>
      </c>
    </row>
    <row r="8" spans="1:2" x14ac:dyDescent="0.25">
      <c r="A8" s="107" t="s">
        <v>1255</v>
      </c>
      <c r="B8" s="106" t="s">
        <v>1256</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6D5B4-CE95-4BEA-B942-8BB4DF7414A2}">
  <dimension ref="A1:G8"/>
  <sheetViews>
    <sheetView workbookViewId="0">
      <selection activeCell="D12" sqref="D12"/>
    </sheetView>
  </sheetViews>
  <sheetFormatPr defaultRowHeight="15" x14ac:dyDescent="0.25"/>
  <sheetData>
    <row r="1" spans="1:7" x14ac:dyDescent="0.25">
      <c r="A1" s="11" t="s">
        <v>39</v>
      </c>
      <c r="B1" t="s">
        <v>1308</v>
      </c>
      <c r="C1" s="16" t="s">
        <v>1328</v>
      </c>
      <c r="D1" t="s">
        <v>18</v>
      </c>
      <c r="E1" s="26" t="s">
        <v>1332</v>
      </c>
      <c r="F1" t="s">
        <v>1337</v>
      </c>
      <c r="G1" s="26" t="s">
        <v>1338</v>
      </c>
    </row>
    <row r="2" spans="1:7" x14ac:dyDescent="0.25">
      <c r="A2" t="s">
        <v>30</v>
      </c>
      <c r="B2" t="s">
        <v>976</v>
      </c>
      <c r="C2" s="128" t="s">
        <v>1329</v>
      </c>
    </row>
    <row r="3" spans="1:7" x14ac:dyDescent="0.25">
      <c r="A3" t="s">
        <v>33</v>
      </c>
      <c r="B3" t="s">
        <v>12</v>
      </c>
      <c r="C3" s="129" t="s">
        <v>1330</v>
      </c>
    </row>
    <row r="4" spans="1:7" x14ac:dyDescent="0.25">
      <c r="A4" t="s">
        <v>38</v>
      </c>
      <c r="B4" t="s">
        <v>18</v>
      </c>
      <c r="C4" s="26" t="s">
        <v>1331</v>
      </c>
    </row>
    <row r="5" spans="1:7" x14ac:dyDescent="0.25">
      <c r="A5" t="s">
        <v>49</v>
      </c>
      <c r="B5" t="s">
        <v>1317</v>
      </c>
      <c r="C5" s="26" t="s">
        <v>1333</v>
      </c>
    </row>
    <row r="6" spans="1:7" x14ac:dyDescent="0.25">
      <c r="A6" t="s">
        <v>40</v>
      </c>
      <c r="B6" t="s">
        <v>1326</v>
      </c>
      <c r="C6" s="129" t="s">
        <v>1334</v>
      </c>
    </row>
    <row r="7" spans="1:7" x14ac:dyDescent="0.25">
      <c r="A7" t="s">
        <v>37</v>
      </c>
      <c r="B7" t="s">
        <v>1335</v>
      </c>
      <c r="C7" s="129" t="s">
        <v>1336</v>
      </c>
    </row>
    <row r="8" spans="1:7" x14ac:dyDescent="0.25">
      <c r="A8" s="11" t="s">
        <v>47</v>
      </c>
      <c r="B8" t="s">
        <v>1337</v>
      </c>
      <c r="C8" s="26" t="s">
        <v>1339</v>
      </c>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3D692-2412-4B89-8FC0-47A2F417E390}">
  <dimension ref="A1:C5"/>
  <sheetViews>
    <sheetView workbookViewId="0">
      <selection activeCell="C5" sqref="C5"/>
    </sheetView>
  </sheetViews>
  <sheetFormatPr defaultRowHeight="15" x14ac:dyDescent="0.25"/>
  <sheetData>
    <row r="1" spans="1:3" x14ac:dyDescent="0.25">
      <c r="A1" t="s">
        <v>39</v>
      </c>
      <c r="B1" t="s">
        <v>12</v>
      </c>
      <c r="C1" s="130" t="s">
        <v>1340</v>
      </c>
    </row>
    <row r="2" spans="1:3" x14ac:dyDescent="0.25">
      <c r="A2" t="s">
        <v>39</v>
      </c>
      <c r="B2" t="s">
        <v>1326</v>
      </c>
      <c r="C2" s="128" t="s">
        <v>1343</v>
      </c>
    </row>
    <row r="3" spans="1:3" x14ac:dyDescent="0.25">
      <c r="A3" t="s">
        <v>45</v>
      </c>
      <c r="B3" t="s">
        <v>1335</v>
      </c>
      <c r="C3" s="129" t="s">
        <v>1341</v>
      </c>
    </row>
    <row r="4" spans="1:3" x14ac:dyDescent="0.25">
      <c r="A4" t="s">
        <v>45</v>
      </c>
      <c r="B4" t="s">
        <v>12</v>
      </c>
      <c r="C4" s="130" t="s">
        <v>1342</v>
      </c>
    </row>
    <row r="5" spans="1:3" x14ac:dyDescent="0.25">
      <c r="A5" t="s">
        <v>50</v>
      </c>
      <c r="B5" t="s">
        <v>1326</v>
      </c>
      <c r="C5" s="129" t="s">
        <v>1344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1"/>
  <sheetViews>
    <sheetView topLeftCell="A22" workbookViewId="0">
      <selection activeCell="G33" sqref="G33"/>
    </sheetView>
  </sheetViews>
  <sheetFormatPr defaultRowHeight="15" x14ac:dyDescent="0.25"/>
  <sheetData>
    <row r="1" spans="1:9" x14ac:dyDescent="0.25">
      <c r="A1" s="4" t="s">
        <v>305</v>
      </c>
    </row>
    <row r="2" spans="1:9" x14ac:dyDescent="0.25">
      <c r="A2" s="6"/>
      <c r="B2" s="6"/>
      <c r="C2" s="6" t="s">
        <v>74</v>
      </c>
      <c r="D2" s="6" t="s">
        <v>132</v>
      </c>
      <c r="E2" s="6" t="s">
        <v>133</v>
      </c>
      <c r="F2" s="6" t="s">
        <v>131</v>
      </c>
      <c r="G2" s="6" t="s">
        <v>150</v>
      </c>
      <c r="H2" s="6" t="s">
        <v>161</v>
      </c>
    </row>
    <row r="3" spans="1:9" x14ac:dyDescent="0.25">
      <c r="A3" t="s">
        <v>1</v>
      </c>
      <c r="B3" s="1" t="s">
        <v>30</v>
      </c>
      <c r="C3" t="s">
        <v>75</v>
      </c>
      <c r="D3" t="s">
        <v>60</v>
      </c>
      <c r="E3" t="s">
        <v>135</v>
      </c>
      <c r="F3" t="s">
        <v>59</v>
      </c>
      <c r="G3" t="s">
        <v>115</v>
      </c>
      <c r="H3" t="s">
        <v>62</v>
      </c>
      <c r="I3" s="15" t="s">
        <v>134</v>
      </c>
    </row>
    <row r="4" spans="1:9" x14ac:dyDescent="0.25">
      <c r="A4" t="s">
        <v>2</v>
      </c>
      <c r="B4" s="1" t="s">
        <v>31</v>
      </c>
      <c r="C4" t="s">
        <v>81</v>
      </c>
      <c r="D4" t="s">
        <v>60</v>
      </c>
      <c r="E4" t="s">
        <v>135</v>
      </c>
      <c r="F4" t="s">
        <v>59</v>
      </c>
      <c r="G4" t="s">
        <v>115</v>
      </c>
      <c r="H4" t="s">
        <v>62</v>
      </c>
      <c r="I4" s="15" t="s">
        <v>136</v>
      </c>
    </row>
    <row r="5" spans="1:9" x14ac:dyDescent="0.25">
      <c r="A5" t="s">
        <v>4</v>
      </c>
      <c r="B5" s="1" t="s">
        <v>32</v>
      </c>
      <c r="C5" t="s">
        <v>82</v>
      </c>
      <c r="D5" t="s">
        <v>60</v>
      </c>
      <c r="E5" t="s">
        <v>135</v>
      </c>
      <c r="F5" t="s">
        <v>59</v>
      </c>
      <c r="G5" t="s">
        <v>115</v>
      </c>
      <c r="H5" t="s">
        <v>62</v>
      </c>
      <c r="I5" s="15" t="s">
        <v>140</v>
      </c>
    </row>
    <row r="6" spans="1:9" x14ac:dyDescent="0.25">
      <c r="A6" t="s">
        <v>5</v>
      </c>
      <c r="B6" s="66" t="s">
        <v>33</v>
      </c>
      <c r="C6" s="67" t="s">
        <v>83</v>
      </c>
      <c r="D6" s="67" t="s">
        <v>60</v>
      </c>
      <c r="E6" t="s">
        <v>138</v>
      </c>
      <c r="F6" t="s">
        <v>60</v>
      </c>
      <c r="G6" t="s">
        <v>115</v>
      </c>
      <c r="H6" t="s">
        <v>62</v>
      </c>
      <c r="I6" s="15" t="s">
        <v>137</v>
      </c>
    </row>
    <row r="7" spans="1:9" x14ac:dyDescent="0.25">
      <c r="A7" t="s">
        <v>6</v>
      </c>
      <c r="B7" s="1" t="s">
        <v>34</v>
      </c>
      <c r="C7" t="s">
        <v>81</v>
      </c>
      <c r="D7" t="s">
        <v>60</v>
      </c>
      <c r="E7" t="s">
        <v>135</v>
      </c>
      <c r="F7" t="s">
        <v>60</v>
      </c>
      <c r="G7" t="s">
        <v>115</v>
      </c>
      <c r="H7" t="s">
        <v>62</v>
      </c>
      <c r="I7" s="15" t="s">
        <v>139</v>
      </c>
    </row>
    <row r="8" spans="1:9" x14ac:dyDescent="0.25">
      <c r="A8" t="s">
        <v>7</v>
      </c>
      <c r="B8" s="1" t="s">
        <v>35</v>
      </c>
      <c r="C8" t="s">
        <v>84</v>
      </c>
      <c r="D8" t="s">
        <v>60</v>
      </c>
      <c r="E8" t="s">
        <v>135</v>
      </c>
      <c r="F8" t="s">
        <v>59</v>
      </c>
      <c r="G8" t="s">
        <v>115</v>
      </c>
      <c r="H8" t="s">
        <v>62</v>
      </c>
      <c r="I8" s="15" t="s">
        <v>141</v>
      </c>
    </row>
    <row r="9" spans="1:9" x14ac:dyDescent="0.25">
      <c r="A9" t="s">
        <v>8</v>
      </c>
      <c r="B9" s="1" t="s">
        <v>37</v>
      </c>
      <c r="C9" t="s">
        <v>89</v>
      </c>
      <c r="D9" t="s">
        <v>60</v>
      </c>
      <c r="E9" t="s">
        <v>135</v>
      </c>
      <c r="F9" t="s">
        <v>59</v>
      </c>
      <c r="G9" t="s">
        <v>115</v>
      </c>
      <c r="H9" t="s">
        <v>62</v>
      </c>
      <c r="I9" s="15" t="s">
        <v>142</v>
      </c>
    </row>
    <row r="10" spans="1:9" x14ac:dyDescent="0.25">
      <c r="A10" t="s">
        <v>9</v>
      </c>
      <c r="B10" s="66" t="s">
        <v>38</v>
      </c>
      <c r="C10" s="67" t="s">
        <v>85</v>
      </c>
      <c r="D10" s="67" t="s">
        <v>78</v>
      </c>
      <c r="E10" t="s">
        <v>144</v>
      </c>
      <c r="F10" t="s">
        <v>60</v>
      </c>
      <c r="G10" t="s">
        <v>66</v>
      </c>
      <c r="H10" t="s">
        <v>62</v>
      </c>
      <c r="I10" s="15" t="s">
        <v>143</v>
      </c>
    </row>
    <row r="11" spans="1:9" x14ac:dyDescent="0.25">
      <c r="A11" t="s">
        <v>10</v>
      </c>
      <c r="B11" s="1" t="s">
        <v>39</v>
      </c>
      <c r="C11" t="s">
        <v>86</v>
      </c>
      <c r="D11" t="s">
        <v>59</v>
      </c>
      <c r="E11" t="s">
        <v>135</v>
      </c>
      <c r="F11" t="s">
        <v>59</v>
      </c>
      <c r="G11" t="s">
        <v>115</v>
      </c>
      <c r="H11" t="s">
        <v>62</v>
      </c>
      <c r="I11" s="15" t="s">
        <v>146</v>
      </c>
    </row>
    <row r="12" spans="1:9" x14ac:dyDescent="0.25">
      <c r="A12" t="s">
        <v>11</v>
      </c>
      <c r="B12" s="1" t="s">
        <v>40</v>
      </c>
      <c r="C12" t="s">
        <v>84</v>
      </c>
      <c r="D12" t="s">
        <v>59</v>
      </c>
      <c r="E12" t="s">
        <v>135</v>
      </c>
      <c r="F12" t="s">
        <v>59</v>
      </c>
      <c r="G12" t="s">
        <v>115</v>
      </c>
      <c r="H12" t="s">
        <v>62</v>
      </c>
      <c r="I12" s="15" t="s">
        <v>147</v>
      </c>
    </row>
    <row r="13" spans="1:9" x14ac:dyDescent="0.25">
      <c r="A13" t="s">
        <v>13</v>
      </c>
      <c r="B13" s="66" t="s">
        <v>42</v>
      </c>
      <c r="C13" s="67" t="s">
        <v>76</v>
      </c>
      <c r="D13" s="67" t="s">
        <v>60</v>
      </c>
      <c r="E13" t="s">
        <v>152</v>
      </c>
      <c r="F13" t="s">
        <v>59</v>
      </c>
      <c r="G13" t="s">
        <v>115</v>
      </c>
      <c r="H13" t="s">
        <v>62</v>
      </c>
      <c r="I13" s="15" t="s">
        <v>151</v>
      </c>
    </row>
    <row r="14" spans="1:9" x14ac:dyDescent="0.25">
      <c r="A14" t="s">
        <v>14</v>
      </c>
      <c r="B14" s="1" t="s">
        <v>44</v>
      </c>
      <c r="C14" t="s">
        <v>75</v>
      </c>
      <c r="D14" t="s">
        <v>59</v>
      </c>
      <c r="E14" t="s">
        <v>135</v>
      </c>
      <c r="F14" t="s">
        <v>59</v>
      </c>
      <c r="G14" t="s">
        <v>112</v>
      </c>
      <c r="H14" s="19" t="s">
        <v>70</v>
      </c>
      <c r="I14" s="15" t="s">
        <v>153</v>
      </c>
    </row>
    <row r="15" spans="1:9" x14ac:dyDescent="0.25">
      <c r="A15" t="s">
        <v>15</v>
      </c>
      <c r="B15" s="1" t="s">
        <v>45</v>
      </c>
      <c r="C15" t="s">
        <v>88</v>
      </c>
      <c r="D15" t="s">
        <v>59</v>
      </c>
      <c r="E15" t="s">
        <v>154</v>
      </c>
      <c r="F15" t="s">
        <v>59</v>
      </c>
      <c r="G15" t="s">
        <v>115</v>
      </c>
      <c r="H15" s="19" t="s">
        <v>62</v>
      </c>
      <c r="I15" s="15" t="s">
        <v>155</v>
      </c>
    </row>
    <row r="16" spans="1:9" x14ac:dyDescent="0.25">
      <c r="A16" t="s">
        <v>16</v>
      </c>
      <c r="B16" s="1" t="s">
        <v>47</v>
      </c>
      <c r="C16" t="s">
        <v>77</v>
      </c>
      <c r="D16" t="s">
        <v>60</v>
      </c>
      <c r="E16" t="s">
        <v>135</v>
      </c>
      <c r="F16" t="s">
        <v>59</v>
      </c>
      <c r="G16" t="s">
        <v>115</v>
      </c>
      <c r="H16" s="19" t="s">
        <v>70</v>
      </c>
      <c r="I16" s="15" t="s">
        <v>156</v>
      </c>
    </row>
    <row r="17" spans="1:15" x14ac:dyDescent="0.25">
      <c r="A17" t="s">
        <v>17</v>
      </c>
      <c r="B17" s="66" t="s">
        <v>50</v>
      </c>
      <c r="C17" s="67" t="s">
        <v>84</v>
      </c>
      <c r="D17" s="67" t="s">
        <v>59</v>
      </c>
      <c r="E17" t="s">
        <v>158</v>
      </c>
      <c r="F17" t="s">
        <v>60</v>
      </c>
      <c r="G17" t="s">
        <v>101</v>
      </c>
      <c r="H17" s="19" t="s">
        <v>62</v>
      </c>
      <c r="I17" s="15" t="s">
        <v>157</v>
      </c>
    </row>
    <row r="18" spans="1:15" x14ac:dyDescent="0.25">
      <c r="A18" t="s">
        <v>18</v>
      </c>
      <c r="B18" s="1" t="s">
        <v>49</v>
      </c>
      <c r="C18" t="s">
        <v>75</v>
      </c>
      <c r="D18" t="s">
        <v>60</v>
      </c>
      <c r="E18" t="s">
        <v>160</v>
      </c>
      <c r="F18" t="s">
        <v>59</v>
      </c>
      <c r="G18" t="s">
        <v>115</v>
      </c>
      <c r="H18" s="19" t="s">
        <v>62</v>
      </c>
      <c r="I18" s="15" t="s">
        <v>159</v>
      </c>
    </row>
    <row r="19" spans="1:15" x14ac:dyDescent="0.25">
      <c r="B19" s="1"/>
      <c r="H19" s="15"/>
    </row>
    <row r="20" spans="1:15" x14ac:dyDescent="0.25">
      <c r="F20" t="s">
        <v>115</v>
      </c>
      <c r="G20" s="31">
        <f>14/16</f>
        <v>0.875</v>
      </c>
      <c r="N20" t="s">
        <v>1211</v>
      </c>
      <c r="O20" t="s">
        <v>1212</v>
      </c>
    </row>
    <row r="21" spans="1:15" x14ac:dyDescent="0.25">
      <c r="A21" s="1" t="s">
        <v>69</v>
      </c>
      <c r="B21" s="9">
        <f>6/16</f>
        <v>0.375</v>
      </c>
      <c r="D21" t="s">
        <v>131</v>
      </c>
      <c r="E21" s="23">
        <f>12/16</f>
        <v>0.75</v>
      </c>
      <c r="F21" t="s">
        <v>101</v>
      </c>
      <c r="G21" s="18">
        <f>1/16</f>
        <v>6.25E-2</v>
      </c>
      <c r="H21" s="19" t="s">
        <v>70</v>
      </c>
      <c r="I21" s="9">
        <f>2/16</f>
        <v>0.125</v>
      </c>
      <c r="M21" t="s">
        <v>59</v>
      </c>
      <c r="N21" s="23">
        <f>11/12</f>
        <v>0.91666666666666663</v>
      </c>
      <c r="O21" s="9">
        <f>6/16</f>
        <v>0.375</v>
      </c>
    </row>
    <row r="22" spans="1:15" x14ac:dyDescent="0.25">
      <c r="A22" s="1" t="s">
        <v>60</v>
      </c>
      <c r="B22" s="23">
        <f>10/16</f>
        <v>0.625</v>
      </c>
      <c r="D22" t="s">
        <v>60</v>
      </c>
      <c r="E22" s="9">
        <f>4/16</f>
        <v>0.25</v>
      </c>
      <c r="F22" t="s">
        <v>112</v>
      </c>
      <c r="G22" s="18">
        <f>1/16</f>
        <v>6.25E-2</v>
      </c>
      <c r="H22" s="19" t="s">
        <v>62</v>
      </c>
      <c r="I22" s="23">
        <f>14/16</f>
        <v>0.875</v>
      </c>
      <c r="M22" t="s">
        <v>60</v>
      </c>
      <c r="N22" s="9">
        <f>1/12</f>
        <v>8.3333333333333329E-2</v>
      </c>
      <c r="O22" s="23">
        <f>10/16</f>
        <v>0.625</v>
      </c>
    </row>
    <row r="24" spans="1:15" x14ac:dyDescent="0.25">
      <c r="A24" s="4" t="s">
        <v>306</v>
      </c>
    </row>
    <row r="25" spans="1:15" x14ac:dyDescent="0.25">
      <c r="C25" s="4" t="s">
        <v>132</v>
      </c>
      <c r="D25" s="4" t="s">
        <v>131</v>
      </c>
      <c r="E25" s="4" t="s">
        <v>150</v>
      </c>
      <c r="F25" s="4" t="s">
        <v>161</v>
      </c>
    </row>
    <row r="26" spans="1:15" x14ac:dyDescent="0.25">
      <c r="A26" t="s">
        <v>19</v>
      </c>
      <c r="B26" s="1" t="s">
        <v>51</v>
      </c>
      <c r="C26" t="s">
        <v>60</v>
      </c>
      <c r="D26" t="s">
        <v>145</v>
      </c>
      <c r="E26" t="s">
        <v>101</v>
      </c>
      <c r="F26" t="s">
        <v>70</v>
      </c>
      <c r="G26" s="71" t="s">
        <v>163</v>
      </c>
    </row>
    <row r="27" spans="1:15" x14ac:dyDescent="0.25">
      <c r="A27" t="s">
        <v>20</v>
      </c>
      <c r="B27" s="1" t="s">
        <v>52</v>
      </c>
      <c r="C27" t="s">
        <v>59</v>
      </c>
      <c r="D27" t="s">
        <v>73</v>
      </c>
      <c r="E27" t="s">
        <v>115</v>
      </c>
      <c r="F27" t="s">
        <v>70</v>
      </c>
      <c r="G27" s="15" t="s">
        <v>164</v>
      </c>
    </row>
    <row r="28" spans="1:15" x14ac:dyDescent="0.25">
      <c r="A28" t="s">
        <v>21</v>
      </c>
      <c r="B28" s="1" t="s">
        <v>53</v>
      </c>
      <c r="C28" t="s">
        <v>59</v>
      </c>
      <c r="D28" t="s">
        <v>73</v>
      </c>
      <c r="E28" t="s">
        <v>115</v>
      </c>
      <c r="F28" t="s">
        <v>70</v>
      </c>
      <c r="G28" s="15" t="s">
        <v>165</v>
      </c>
    </row>
    <row r="29" spans="1:15" x14ac:dyDescent="0.25">
      <c r="A29" t="s">
        <v>22</v>
      </c>
      <c r="B29" s="3" t="s">
        <v>54</v>
      </c>
      <c r="C29" t="s">
        <v>59</v>
      </c>
      <c r="D29" t="s">
        <v>1032</v>
      </c>
      <c r="E29" t="s">
        <v>130</v>
      </c>
      <c r="F29" t="s">
        <v>70</v>
      </c>
      <c r="G29" s="15" t="s">
        <v>1034</v>
      </c>
    </row>
    <row r="30" spans="1:15" x14ac:dyDescent="0.25">
      <c r="A30" t="s">
        <v>23</v>
      </c>
      <c r="B30" s="1" t="s">
        <v>55</v>
      </c>
      <c r="C30" t="s">
        <v>59</v>
      </c>
      <c r="D30" t="s">
        <v>145</v>
      </c>
      <c r="E30" t="s">
        <v>101</v>
      </c>
      <c r="F30" t="s">
        <v>70</v>
      </c>
      <c r="G30" s="71" t="s">
        <v>166</v>
      </c>
    </row>
    <row r="31" spans="1:15" x14ac:dyDescent="0.25">
      <c r="A31" t="s">
        <v>24</v>
      </c>
      <c r="B31" s="1" t="s">
        <v>56</v>
      </c>
      <c r="C31" t="s">
        <v>59</v>
      </c>
      <c r="D31" t="s">
        <v>145</v>
      </c>
      <c r="E31" t="s">
        <v>101</v>
      </c>
      <c r="F31" t="s">
        <v>70</v>
      </c>
      <c r="G31" s="71" t="s">
        <v>167</v>
      </c>
    </row>
    <row r="32" spans="1:15" x14ac:dyDescent="0.25">
      <c r="A32" t="s">
        <v>25</v>
      </c>
      <c r="B32" s="3" t="s">
        <v>36</v>
      </c>
      <c r="C32" t="s">
        <v>59</v>
      </c>
      <c r="D32" t="s">
        <v>1035</v>
      </c>
      <c r="E32" t="s">
        <v>115</v>
      </c>
      <c r="F32" t="s">
        <v>62</v>
      </c>
      <c r="G32" s="15" t="s">
        <v>1033</v>
      </c>
    </row>
    <row r="33" spans="1:10" x14ac:dyDescent="0.25">
      <c r="A33" t="s">
        <v>26</v>
      </c>
      <c r="B33" s="1" t="s">
        <v>57</v>
      </c>
      <c r="C33" t="s">
        <v>59</v>
      </c>
      <c r="D33" t="s">
        <v>1036</v>
      </c>
      <c r="E33" t="s">
        <v>112</v>
      </c>
      <c r="F33" t="s">
        <v>62</v>
      </c>
      <c r="G33" s="71" t="s">
        <v>168</v>
      </c>
    </row>
    <row r="34" spans="1:10" x14ac:dyDescent="0.25">
      <c r="A34" t="s">
        <v>27</v>
      </c>
      <c r="B34" s="1" t="s">
        <v>43</v>
      </c>
      <c r="C34" t="s">
        <v>59</v>
      </c>
      <c r="D34" t="s">
        <v>73</v>
      </c>
      <c r="E34" t="s">
        <v>115</v>
      </c>
      <c r="F34" t="s">
        <v>70</v>
      </c>
      <c r="G34" s="15" t="s">
        <v>169</v>
      </c>
    </row>
    <row r="35" spans="1:10" x14ac:dyDescent="0.25">
      <c r="A35" t="s">
        <v>28</v>
      </c>
      <c r="B35" s="1" t="s">
        <v>46</v>
      </c>
      <c r="C35" t="s">
        <v>59</v>
      </c>
      <c r="D35" t="s">
        <v>145</v>
      </c>
      <c r="E35" t="s">
        <v>112</v>
      </c>
      <c r="F35" t="s">
        <v>70</v>
      </c>
      <c r="G35" s="71" t="s">
        <v>170</v>
      </c>
    </row>
    <row r="36" spans="1:10" x14ac:dyDescent="0.25">
      <c r="A36" t="s">
        <v>29</v>
      </c>
      <c r="B36" s="1" t="s">
        <v>48</v>
      </c>
      <c r="C36" t="s">
        <v>59</v>
      </c>
      <c r="D36" t="s">
        <v>145</v>
      </c>
      <c r="E36" t="s">
        <v>112</v>
      </c>
      <c r="F36" t="s">
        <v>62</v>
      </c>
      <c r="G36" s="71" t="s">
        <v>171</v>
      </c>
    </row>
    <row r="37" spans="1:10" x14ac:dyDescent="0.25">
      <c r="A37" t="s">
        <v>12</v>
      </c>
      <c r="B37" s="12" t="s">
        <v>41</v>
      </c>
      <c r="C37" t="s">
        <v>87</v>
      </c>
      <c r="D37" t="s">
        <v>59</v>
      </c>
      <c r="E37" t="s">
        <v>149</v>
      </c>
      <c r="F37" t="s">
        <v>60</v>
      </c>
      <c r="G37" t="s">
        <v>101</v>
      </c>
      <c r="H37" t="s">
        <v>62</v>
      </c>
      <c r="I37" s="15" t="s">
        <v>148</v>
      </c>
      <c r="J37" s="15" t="s">
        <v>162</v>
      </c>
    </row>
    <row r="39" spans="1:10" x14ac:dyDescent="0.25">
      <c r="A39" s="1" t="s">
        <v>69</v>
      </c>
      <c r="B39" s="23">
        <f>11/12</f>
        <v>0.91666666666666663</v>
      </c>
      <c r="C39" t="s">
        <v>131</v>
      </c>
      <c r="D39" s="23">
        <f>8/12</f>
        <v>0.66666666666666663</v>
      </c>
      <c r="E39" t="s">
        <v>115</v>
      </c>
      <c r="F39" s="23">
        <f>5/12</f>
        <v>0.41666666666666669</v>
      </c>
      <c r="G39" s="19" t="s">
        <v>70</v>
      </c>
      <c r="H39" s="23">
        <f>8/12</f>
        <v>0.66666666666666663</v>
      </c>
    </row>
    <row r="40" spans="1:10" x14ac:dyDescent="0.25">
      <c r="A40" s="1" t="s">
        <v>60</v>
      </c>
      <c r="B40" s="9">
        <f>1/12</f>
        <v>8.3333333333333329E-2</v>
      </c>
      <c r="C40" t="s">
        <v>60</v>
      </c>
      <c r="D40" s="9">
        <f>4/12</f>
        <v>0.33333333333333331</v>
      </c>
      <c r="E40" t="s">
        <v>101</v>
      </c>
      <c r="F40" s="9">
        <f>4/12</f>
        <v>0.33333333333333331</v>
      </c>
      <c r="G40" s="19" t="s">
        <v>62</v>
      </c>
      <c r="H40" s="9">
        <f>4/12</f>
        <v>0.33333333333333331</v>
      </c>
    </row>
    <row r="41" spans="1:10" x14ac:dyDescent="0.25">
      <c r="E41" t="s">
        <v>112</v>
      </c>
      <c r="F41" s="9">
        <f>3/12</f>
        <v>0.25</v>
      </c>
    </row>
    <row r="43" spans="1:10" x14ac:dyDescent="0.25">
      <c r="D43" t="s">
        <v>1211</v>
      </c>
      <c r="E43" t="s">
        <v>1041</v>
      </c>
    </row>
    <row r="44" spans="1:10" x14ac:dyDescent="0.25">
      <c r="C44" t="s">
        <v>115</v>
      </c>
      <c r="D44" s="23">
        <f>5/12</f>
        <v>0.41666666666666669</v>
      </c>
      <c r="E44" s="31">
        <f>14/16</f>
        <v>0.875</v>
      </c>
    </row>
    <row r="45" spans="1:10" x14ac:dyDescent="0.25">
      <c r="C45" t="s">
        <v>101</v>
      </c>
      <c r="D45" s="9">
        <f>4/12</f>
        <v>0.33333333333333331</v>
      </c>
      <c r="E45" s="18">
        <f>1/16</f>
        <v>6.25E-2</v>
      </c>
    </row>
    <row r="46" spans="1:10" x14ac:dyDescent="0.25">
      <c r="C46" t="s">
        <v>112</v>
      </c>
      <c r="D46" s="9">
        <f>3/12</f>
        <v>0.25</v>
      </c>
      <c r="E46" s="18">
        <f>1/16</f>
        <v>6.25E-2</v>
      </c>
    </row>
    <row r="49" spans="3:6" x14ac:dyDescent="0.25">
      <c r="D49" t="s">
        <v>1211</v>
      </c>
      <c r="E49" t="s">
        <v>1041</v>
      </c>
    </row>
    <row r="50" spans="3:6" x14ac:dyDescent="0.25">
      <c r="C50" t="s">
        <v>1040</v>
      </c>
      <c r="D50" s="23">
        <f>8/12</f>
        <v>0.66666666666666663</v>
      </c>
      <c r="E50" s="24">
        <v>0.88</v>
      </c>
      <c r="F50" s="9"/>
    </row>
    <row r="51" spans="3:6" x14ac:dyDescent="0.25">
      <c r="C51" t="s">
        <v>1039</v>
      </c>
      <c r="D51" s="9">
        <f>4/12</f>
        <v>0.33333333333333331</v>
      </c>
      <c r="E51" s="24">
        <v>0.12</v>
      </c>
      <c r="F51" s="9"/>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0"/>
  <sheetViews>
    <sheetView workbookViewId="0">
      <selection activeCell="F13" sqref="F13"/>
    </sheetView>
  </sheetViews>
  <sheetFormatPr defaultRowHeight="15" x14ac:dyDescent="0.25"/>
  <sheetData>
    <row r="1" spans="1:6" x14ac:dyDescent="0.25">
      <c r="A1" s="4" t="s">
        <v>675</v>
      </c>
    </row>
    <row r="2" spans="1:6" x14ac:dyDescent="0.25">
      <c r="C2" s="6" t="s">
        <v>74</v>
      </c>
      <c r="D2" s="6" t="s">
        <v>686</v>
      </c>
      <c r="E2" s="6" t="s">
        <v>685</v>
      </c>
    </row>
    <row r="3" spans="1:6" x14ac:dyDescent="0.25">
      <c r="A3" t="s">
        <v>1</v>
      </c>
      <c r="B3" s="1" t="s">
        <v>30</v>
      </c>
      <c r="C3" t="s">
        <v>75</v>
      </c>
      <c r="D3" t="s">
        <v>690</v>
      </c>
      <c r="E3" t="s">
        <v>691</v>
      </c>
      <c r="F3" s="15" t="s">
        <v>687</v>
      </c>
    </row>
    <row r="4" spans="1:6" x14ac:dyDescent="0.25">
      <c r="A4" t="s">
        <v>2</v>
      </c>
      <c r="B4" s="1" t="s">
        <v>31</v>
      </c>
      <c r="C4" t="s">
        <v>81</v>
      </c>
      <c r="D4" t="s">
        <v>690</v>
      </c>
      <c r="E4" t="s">
        <v>691</v>
      </c>
      <c r="F4" s="15" t="s">
        <v>689</v>
      </c>
    </row>
    <row r="5" spans="1:6" x14ac:dyDescent="0.25">
      <c r="A5" t="s">
        <v>4</v>
      </c>
      <c r="B5" s="1" t="s">
        <v>32</v>
      </c>
      <c r="C5" t="s">
        <v>82</v>
      </c>
      <c r="D5" t="s">
        <v>64</v>
      </c>
      <c r="E5" t="s">
        <v>64</v>
      </c>
      <c r="F5" t="s">
        <v>64</v>
      </c>
    </row>
    <row r="6" spans="1:6" x14ac:dyDescent="0.25">
      <c r="A6" t="s">
        <v>5</v>
      </c>
      <c r="B6" s="1" t="s">
        <v>33</v>
      </c>
      <c r="C6" t="s">
        <v>83</v>
      </c>
      <c r="D6" t="s">
        <v>64</v>
      </c>
      <c r="E6" t="s">
        <v>64</v>
      </c>
      <c r="F6" t="s">
        <v>64</v>
      </c>
    </row>
    <row r="7" spans="1:6" x14ac:dyDescent="0.25">
      <c r="A7" t="s">
        <v>6</v>
      </c>
      <c r="B7" s="1" t="s">
        <v>34</v>
      </c>
      <c r="C7" t="s">
        <v>81</v>
      </c>
      <c r="D7" t="s">
        <v>61</v>
      </c>
      <c r="E7" t="s">
        <v>693</v>
      </c>
      <c r="F7" s="15" t="s">
        <v>692</v>
      </c>
    </row>
    <row r="8" spans="1:6" x14ac:dyDescent="0.25">
      <c r="A8" t="s">
        <v>7</v>
      </c>
      <c r="B8" s="1" t="s">
        <v>35</v>
      </c>
      <c r="C8" t="s">
        <v>84</v>
      </c>
      <c r="D8" t="s">
        <v>695</v>
      </c>
      <c r="E8" t="s">
        <v>691</v>
      </c>
      <c r="F8" s="15" t="s">
        <v>694</v>
      </c>
    </row>
    <row r="9" spans="1:6" x14ac:dyDescent="0.25">
      <c r="A9" t="s">
        <v>8</v>
      </c>
      <c r="B9" s="1" t="s">
        <v>37</v>
      </c>
      <c r="C9" t="s">
        <v>89</v>
      </c>
      <c r="D9" t="s">
        <v>702</v>
      </c>
      <c r="E9" t="s">
        <v>697</v>
      </c>
      <c r="F9" s="15" t="s">
        <v>696</v>
      </c>
    </row>
    <row r="10" spans="1:6" x14ac:dyDescent="0.25">
      <c r="A10" t="s">
        <v>9</v>
      </c>
      <c r="B10" s="1" t="s">
        <v>38</v>
      </c>
      <c r="C10" t="s">
        <v>85</v>
      </c>
      <c r="D10" t="s">
        <v>699</v>
      </c>
      <c r="E10" t="s">
        <v>691</v>
      </c>
      <c r="F10" s="15" t="s">
        <v>698</v>
      </c>
    </row>
    <row r="11" spans="1:6" x14ac:dyDescent="0.25">
      <c r="A11" s="11" t="s">
        <v>10</v>
      </c>
      <c r="B11" s="69" t="s">
        <v>39</v>
      </c>
      <c r="C11" s="11" t="s">
        <v>86</v>
      </c>
      <c r="D11" s="11" t="s">
        <v>701</v>
      </c>
      <c r="E11">
        <v>20</v>
      </c>
      <c r="F11" s="41" t="s">
        <v>700</v>
      </c>
    </row>
    <row r="12" spans="1:6" x14ac:dyDescent="0.25">
      <c r="A12" t="s">
        <v>11</v>
      </c>
      <c r="B12" s="1" t="s">
        <v>40</v>
      </c>
      <c r="C12" t="s">
        <v>84</v>
      </c>
      <c r="D12" t="s">
        <v>690</v>
      </c>
      <c r="E12" t="s">
        <v>691</v>
      </c>
      <c r="F12" s="15" t="s">
        <v>703</v>
      </c>
    </row>
    <row r="13" spans="1:6" x14ac:dyDescent="0.25">
      <c r="A13" t="s">
        <v>13</v>
      </c>
      <c r="B13" s="1" t="s">
        <v>42</v>
      </c>
      <c r="C13" t="s">
        <v>76</v>
      </c>
      <c r="D13" t="s">
        <v>138</v>
      </c>
      <c r="E13" t="s">
        <v>693</v>
      </c>
      <c r="F13" s="41" t="s">
        <v>706</v>
      </c>
    </row>
    <row r="14" spans="1:6" x14ac:dyDescent="0.25">
      <c r="A14" t="s">
        <v>14</v>
      </c>
      <c r="B14" s="1" t="s">
        <v>44</v>
      </c>
      <c r="C14" t="s">
        <v>75</v>
      </c>
      <c r="D14" t="s">
        <v>708</v>
      </c>
      <c r="E14" t="s">
        <v>693</v>
      </c>
      <c r="F14" s="41" t="s">
        <v>707</v>
      </c>
    </row>
    <row r="15" spans="1:6" x14ac:dyDescent="0.25">
      <c r="A15" s="11" t="s">
        <v>15</v>
      </c>
      <c r="B15" s="69" t="s">
        <v>45</v>
      </c>
      <c r="C15" s="11" t="s">
        <v>88</v>
      </c>
      <c r="D15" s="11"/>
      <c r="E15" t="s">
        <v>710</v>
      </c>
      <c r="F15" s="15" t="s">
        <v>709</v>
      </c>
    </row>
    <row r="16" spans="1:6" x14ac:dyDescent="0.25">
      <c r="A16" s="11" t="s">
        <v>16</v>
      </c>
      <c r="B16" s="69" t="s">
        <v>47</v>
      </c>
      <c r="C16" s="11" t="s">
        <v>77</v>
      </c>
      <c r="D16" s="11" t="s">
        <v>713</v>
      </c>
      <c r="E16" t="s">
        <v>712</v>
      </c>
      <c r="F16" s="41" t="s">
        <v>711</v>
      </c>
    </row>
    <row r="17" spans="1:7" x14ac:dyDescent="0.25">
      <c r="A17" t="s">
        <v>17</v>
      </c>
      <c r="B17" s="1" t="s">
        <v>50</v>
      </c>
      <c r="C17" t="s">
        <v>84</v>
      </c>
      <c r="D17" t="s">
        <v>690</v>
      </c>
      <c r="E17" t="s">
        <v>691</v>
      </c>
      <c r="F17" s="15" t="s">
        <v>714</v>
      </c>
    </row>
    <row r="18" spans="1:7" x14ac:dyDescent="0.25">
      <c r="A18" t="s">
        <v>18</v>
      </c>
      <c r="B18" s="1" t="s">
        <v>49</v>
      </c>
      <c r="C18" t="s">
        <v>75</v>
      </c>
      <c r="D18" t="s">
        <v>716</v>
      </c>
      <c r="E18" t="s">
        <v>717</v>
      </c>
      <c r="F18" s="48" t="s">
        <v>715</v>
      </c>
    </row>
    <row r="19" spans="1:7" x14ac:dyDescent="0.25">
      <c r="B19" s="1"/>
      <c r="E19" t="s">
        <v>1264</v>
      </c>
      <c r="F19" s="117" t="s">
        <v>1268</v>
      </c>
    </row>
    <row r="20" spans="1:7" x14ac:dyDescent="0.25">
      <c r="D20" s="4" t="s">
        <v>718</v>
      </c>
      <c r="E20" s="9">
        <f>3/11</f>
        <v>0.27272727272727271</v>
      </c>
      <c r="F20">
        <v>0</v>
      </c>
    </row>
    <row r="21" spans="1:7" x14ac:dyDescent="0.25">
      <c r="B21" s="1"/>
      <c r="D21" s="4" t="s">
        <v>710</v>
      </c>
      <c r="E21" s="9">
        <v>0</v>
      </c>
      <c r="F21" s="20">
        <f>1/3</f>
        <v>0.33333333333333331</v>
      </c>
    </row>
    <row r="22" spans="1:7" x14ac:dyDescent="0.25">
      <c r="B22" s="1"/>
      <c r="D22" s="4" t="s">
        <v>691</v>
      </c>
      <c r="E22" s="23">
        <f>7/11</f>
        <v>0.63636363636363635</v>
      </c>
      <c r="F22" s="20">
        <f>2/3</f>
        <v>0.66666666666666663</v>
      </c>
      <c r="G22" s="4" t="s">
        <v>738</v>
      </c>
    </row>
    <row r="23" spans="1:7" x14ac:dyDescent="0.25">
      <c r="B23" s="1"/>
      <c r="D23" s="4" t="s">
        <v>719</v>
      </c>
      <c r="E23" s="9">
        <f>1/11</f>
        <v>9.0909090909090912E-2</v>
      </c>
      <c r="F23">
        <v>0</v>
      </c>
    </row>
    <row r="24" spans="1:7" x14ac:dyDescent="0.25">
      <c r="A24" s="4" t="s">
        <v>676</v>
      </c>
    </row>
    <row r="25" spans="1:7" x14ac:dyDescent="0.25">
      <c r="C25" s="6" t="s">
        <v>686</v>
      </c>
      <c r="D25" s="6" t="s">
        <v>685</v>
      </c>
    </row>
    <row r="26" spans="1:7" x14ac:dyDescent="0.25">
      <c r="A26" t="s">
        <v>19</v>
      </c>
      <c r="B26" s="1" t="s">
        <v>51</v>
      </c>
      <c r="C26" t="s">
        <v>1242</v>
      </c>
      <c r="D26" s="101" t="s">
        <v>71</v>
      </c>
      <c r="E26" s="41" t="s">
        <v>720</v>
      </c>
    </row>
    <row r="27" spans="1:7" x14ac:dyDescent="0.25">
      <c r="A27" t="s">
        <v>20</v>
      </c>
      <c r="B27" s="1" t="s">
        <v>52</v>
      </c>
      <c r="C27" t="s">
        <v>1242</v>
      </c>
      <c r="D27" s="103" t="s">
        <v>693</v>
      </c>
      <c r="E27" s="42" t="s">
        <v>721</v>
      </c>
    </row>
    <row r="28" spans="1:7" x14ac:dyDescent="0.25">
      <c r="A28" t="s">
        <v>21</v>
      </c>
      <c r="B28" s="1" t="s">
        <v>53</v>
      </c>
      <c r="C28" t="s">
        <v>723</v>
      </c>
      <c r="D28" s="32" t="s">
        <v>693</v>
      </c>
      <c r="E28" s="26" t="s">
        <v>722</v>
      </c>
    </row>
    <row r="29" spans="1:7" x14ac:dyDescent="0.25">
      <c r="A29" t="s">
        <v>22</v>
      </c>
      <c r="B29" s="3" t="s">
        <v>54</v>
      </c>
      <c r="C29" t="s">
        <v>725</v>
      </c>
      <c r="D29" t="s">
        <v>718</v>
      </c>
      <c r="E29" s="26" t="s">
        <v>724</v>
      </c>
    </row>
    <row r="30" spans="1:7" x14ac:dyDescent="0.25">
      <c r="A30" t="s">
        <v>23</v>
      </c>
      <c r="B30" s="1" t="s">
        <v>55</v>
      </c>
      <c r="C30" t="s">
        <v>1242</v>
      </c>
      <c r="D30" s="8" t="s">
        <v>691</v>
      </c>
      <c r="E30" s="105" t="s">
        <v>726</v>
      </c>
    </row>
    <row r="31" spans="1:7" x14ac:dyDescent="0.25">
      <c r="A31" t="s">
        <v>24</v>
      </c>
      <c r="B31" s="1" t="s">
        <v>56</v>
      </c>
      <c r="C31" t="s">
        <v>1242</v>
      </c>
      <c r="D31" s="104" t="s">
        <v>718</v>
      </c>
      <c r="E31" s="43" t="s">
        <v>726</v>
      </c>
    </row>
    <row r="32" spans="1:7" x14ac:dyDescent="0.25">
      <c r="A32" t="s">
        <v>25</v>
      </c>
      <c r="B32" s="3" t="s">
        <v>36</v>
      </c>
      <c r="C32" t="s">
        <v>728</v>
      </c>
      <c r="D32" s="104" t="s">
        <v>718</v>
      </c>
      <c r="E32" s="43" t="s">
        <v>727</v>
      </c>
    </row>
    <row r="33" spans="1:7" x14ac:dyDescent="0.25">
      <c r="A33" t="s">
        <v>26</v>
      </c>
      <c r="B33" s="1" t="s">
        <v>57</v>
      </c>
      <c r="C33" t="s">
        <v>1242</v>
      </c>
      <c r="D33" s="101" t="s">
        <v>710</v>
      </c>
      <c r="E33" s="43" t="s">
        <v>729</v>
      </c>
    </row>
    <row r="34" spans="1:7" x14ac:dyDescent="0.25">
      <c r="A34" t="s">
        <v>27</v>
      </c>
      <c r="B34" s="1" t="s">
        <v>43</v>
      </c>
      <c r="C34" t="s">
        <v>731</v>
      </c>
      <c r="D34" s="8" t="s">
        <v>688</v>
      </c>
      <c r="E34" s="105" t="s">
        <v>730</v>
      </c>
    </row>
    <row r="35" spans="1:7" x14ac:dyDescent="0.25">
      <c r="A35" t="s">
        <v>28</v>
      </c>
      <c r="B35" s="1" t="s">
        <v>46</v>
      </c>
      <c r="C35" t="s">
        <v>1242</v>
      </c>
      <c r="D35" s="8" t="s">
        <v>688</v>
      </c>
      <c r="E35" s="43" t="s">
        <v>732</v>
      </c>
    </row>
    <row r="36" spans="1:7" x14ac:dyDescent="0.25">
      <c r="A36" t="s">
        <v>29</v>
      </c>
      <c r="B36" s="1" t="s">
        <v>48</v>
      </c>
      <c r="C36" t="s">
        <v>1242</v>
      </c>
      <c r="D36" s="8" t="s">
        <v>734</v>
      </c>
      <c r="E36" s="26" t="s">
        <v>733</v>
      </c>
    </row>
    <row r="37" spans="1:7" x14ac:dyDescent="0.25">
      <c r="A37" t="s">
        <v>12</v>
      </c>
      <c r="B37" s="12" t="s">
        <v>41</v>
      </c>
      <c r="C37" t="s">
        <v>1242</v>
      </c>
      <c r="D37" s="104" t="s">
        <v>705</v>
      </c>
      <c r="E37" s="32" t="s">
        <v>693</v>
      </c>
      <c r="F37" s="41" t="s">
        <v>704</v>
      </c>
    </row>
    <row r="38" spans="1:7" x14ac:dyDescent="0.25">
      <c r="C38" s="4" t="s">
        <v>718</v>
      </c>
      <c r="D38" s="23">
        <f>6/12</f>
        <v>0.5</v>
      </c>
      <c r="E38" s="9">
        <f>9/12</f>
        <v>0.75</v>
      </c>
      <c r="F38" t="s">
        <v>62</v>
      </c>
    </row>
    <row r="39" spans="1:7" x14ac:dyDescent="0.25">
      <c r="C39" s="4" t="s">
        <v>710</v>
      </c>
      <c r="D39" s="9">
        <f>1/12</f>
        <v>8.3333333333333329E-2</v>
      </c>
      <c r="E39" s="9">
        <f>3/12</f>
        <v>0.25</v>
      </c>
      <c r="F39" t="s">
        <v>70</v>
      </c>
      <c r="G39" t="s">
        <v>736</v>
      </c>
    </row>
    <row r="40" spans="1:7" x14ac:dyDescent="0.25">
      <c r="C40" s="4" t="s">
        <v>691</v>
      </c>
      <c r="D40" s="23">
        <f>4/12</f>
        <v>0.33333333333333331</v>
      </c>
      <c r="F40" t="s">
        <v>735</v>
      </c>
    </row>
    <row r="41" spans="1:7" x14ac:dyDescent="0.25">
      <c r="C41" s="4" t="s">
        <v>71</v>
      </c>
      <c r="D41" s="9">
        <f>1/12</f>
        <v>8.3333333333333329E-2</v>
      </c>
    </row>
    <row r="42" spans="1:7" x14ac:dyDescent="0.25">
      <c r="F42" t="s">
        <v>737</v>
      </c>
    </row>
    <row r="44" spans="1:7" x14ac:dyDescent="0.25">
      <c r="B44" t="s">
        <v>1211</v>
      </c>
      <c r="C44" t="s">
        <v>1272</v>
      </c>
      <c r="D44" s="117" t="s">
        <v>1270</v>
      </c>
    </row>
    <row r="45" spans="1:7" x14ac:dyDescent="0.25">
      <c r="A45" s="4" t="s">
        <v>718</v>
      </c>
      <c r="B45" s="23">
        <f>6/12</f>
        <v>0.5</v>
      </c>
      <c r="C45" s="9">
        <f>3/11</f>
        <v>0.27272727272727271</v>
      </c>
      <c r="D45">
        <v>0</v>
      </c>
    </row>
    <row r="46" spans="1:7" x14ac:dyDescent="0.25">
      <c r="A46" s="4" t="s">
        <v>710</v>
      </c>
      <c r="B46" s="9">
        <f>1/12</f>
        <v>8.3333333333333329E-2</v>
      </c>
      <c r="C46" s="9">
        <v>0</v>
      </c>
      <c r="D46" s="20">
        <f>1/3</f>
        <v>0.33333333333333331</v>
      </c>
      <c r="F46" t="s">
        <v>1211</v>
      </c>
    </row>
    <row r="47" spans="1:7" x14ac:dyDescent="0.25">
      <c r="A47" s="4" t="s">
        <v>1269</v>
      </c>
      <c r="B47" s="23">
        <f>4/12</f>
        <v>0.33333333333333331</v>
      </c>
      <c r="C47" s="23">
        <f>8/11</f>
        <v>0.72727272727272729</v>
      </c>
      <c r="D47" s="20">
        <f>2/3</f>
        <v>0.66666666666666663</v>
      </c>
      <c r="E47" t="s">
        <v>1040</v>
      </c>
      <c r="F47" s="9">
        <v>0.75</v>
      </c>
      <c r="G47" s="9"/>
    </row>
    <row r="48" spans="1:7" x14ac:dyDescent="0.25">
      <c r="A48" s="4" t="s">
        <v>71</v>
      </c>
      <c r="B48" s="9">
        <f>1/12</f>
        <v>8.3333333333333329E-2</v>
      </c>
      <c r="C48" s="9">
        <v>0</v>
      </c>
      <c r="D48">
        <v>0</v>
      </c>
      <c r="E48" t="s">
        <v>1039</v>
      </c>
      <c r="F48" s="23">
        <v>0.25</v>
      </c>
      <c r="G48" s="9"/>
    </row>
    <row r="51" spans="1:5" x14ac:dyDescent="0.25">
      <c r="B51">
        <f>7/12</f>
        <v>0.58333333333333337</v>
      </c>
    </row>
    <row r="63" spans="1:5" x14ac:dyDescent="0.25">
      <c r="B63" t="s">
        <v>1241</v>
      </c>
      <c r="C63" t="s">
        <v>1240</v>
      </c>
      <c r="D63" t="s">
        <v>1239</v>
      </c>
      <c r="E63" t="s">
        <v>1238</v>
      </c>
    </row>
    <row r="64" spans="1:5" x14ac:dyDescent="0.25">
      <c r="A64" s="4" t="s">
        <v>718</v>
      </c>
      <c r="B64" s="9">
        <v>1</v>
      </c>
      <c r="C64" s="102">
        <f>1/3</f>
        <v>0.33333333333333331</v>
      </c>
      <c r="D64">
        <v>0</v>
      </c>
      <c r="E64" s="9">
        <v>1</v>
      </c>
    </row>
    <row r="65" spans="1:5" x14ac:dyDescent="0.25">
      <c r="A65" s="4" t="s">
        <v>710</v>
      </c>
      <c r="B65">
        <v>0</v>
      </c>
      <c r="C65" s="102">
        <f>1/3</f>
        <v>0.33333333333333331</v>
      </c>
      <c r="D65">
        <v>0</v>
      </c>
      <c r="E65">
        <v>0</v>
      </c>
    </row>
    <row r="66" spans="1:5" x14ac:dyDescent="0.25">
      <c r="A66" s="4" t="s">
        <v>691</v>
      </c>
      <c r="B66">
        <v>0</v>
      </c>
      <c r="C66" s="102">
        <f>1/3</f>
        <v>0.33333333333333331</v>
      </c>
      <c r="D66" s="9">
        <v>1</v>
      </c>
      <c r="E66">
        <v>0</v>
      </c>
    </row>
    <row r="67" spans="1:5" x14ac:dyDescent="0.25">
      <c r="A67" s="4" t="s">
        <v>71</v>
      </c>
      <c r="B67" s="9">
        <v>0</v>
      </c>
      <c r="C67">
        <v>0</v>
      </c>
      <c r="D67">
        <v>0</v>
      </c>
      <c r="E67">
        <v>0</v>
      </c>
    </row>
    <row r="85" spans="2:5" x14ac:dyDescent="0.25">
      <c r="C85" t="s">
        <v>1211</v>
      </c>
      <c r="D85" t="s">
        <v>1272</v>
      </c>
      <c r="E85" s="117" t="s">
        <v>1270</v>
      </c>
    </row>
    <row r="86" spans="2:5" x14ac:dyDescent="0.25">
      <c r="B86" t="s">
        <v>1243</v>
      </c>
      <c r="C86" s="9">
        <f>8/12</f>
        <v>0.66666666666666663</v>
      </c>
      <c r="D86" s="20">
        <f>1/11</f>
        <v>9.0909090909090912E-2</v>
      </c>
    </row>
    <row r="87" spans="2:5" x14ac:dyDescent="0.25">
      <c r="B87" t="s">
        <v>1244</v>
      </c>
      <c r="C87" s="23">
        <f>1/12</f>
        <v>8.3333333333333329E-2</v>
      </c>
      <c r="D87" s="20">
        <f>1/11</f>
        <v>9.0909090909090912E-2</v>
      </c>
    </row>
    <row r="88" spans="2:5" x14ac:dyDescent="0.25">
      <c r="B88" t="s">
        <v>1245</v>
      </c>
      <c r="C88" s="20">
        <f>2/12</f>
        <v>0.16666666666666666</v>
      </c>
      <c r="D88" s="20">
        <v>0</v>
      </c>
    </row>
    <row r="89" spans="2:5" x14ac:dyDescent="0.25">
      <c r="B89" t="s">
        <v>728</v>
      </c>
      <c r="C89" s="20">
        <f>1/12</f>
        <v>8.3333333333333329E-2</v>
      </c>
      <c r="D89" s="20">
        <v>0</v>
      </c>
    </row>
    <row r="90" spans="2:5" x14ac:dyDescent="0.25">
      <c r="B90" t="s">
        <v>1271</v>
      </c>
      <c r="D90" s="20">
        <f>9/11</f>
        <v>0.81818181818181823</v>
      </c>
      <c r="E90" s="9">
        <v>1</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I69"/>
  <sheetViews>
    <sheetView topLeftCell="A26" workbookViewId="0">
      <selection activeCell="F39" sqref="F39"/>
    </sheetView>
  </sheetViews>
  <sheetFormatPr defaultRowHeight="15" x14ac:dyDescent="0.25"/>
  <sheetData>
    <row r="3" spans="1:7" x14ac:dyDescent="0.25">
      <c r="A3" s="4" t="s">
        <v>677</v>
      </c>
    </row>
    <row r="4" spans="1:7" x14ac:dyDescent="0.25">
      <c r="D4" s="6" t="s">
        <v>739</v>
      </c>
      <c r="E4" s="6" t="s">
        <v>740</v>
      </c>
      <c r="F4" s="6" t="s">
        <v>741</v>
      </c>
    </row>
    <row r="5" spans="1:7" x14ac:dyDescent="0.25">
      <c r="A5" t="s">
        <v>1</v>
      </c>
      <c r="B5" s="1" t="s">
        <v>30</v>
      </c>
      <c r="C5" t="s">
        <v>75</v>
      </c>
      <c r="D5" s="21" t="s">
        <v>449</v>
      </c>
      <c r="E5" s="33">
        <v>0.2</v>
      </c>
      <c r="F5" s="33">
        <v>0.05</v>
      </c>
      <c r="G5" s="34" t="s">
        <v>761</v>
      </c>
    </row>
    <row r="6" spans="1:7" x14ac:dyDescent="0.25">
      <c r="A6" t="s">
        <v>2</v>
      </c>
      <c r="B6" s="1" t="s">
        <v>31</v>
      </c>
      <c r="C6" t="s">
        <v>81</v>
      </c>
      <c r="D6" s="21" t="s">
        <v>449</v>
      </c>
      <c r="E6" s="33">
        <v>0.2</v>
      </c>
      <c r="F6" s="21" t="s">
        <v>742</v>
      </c>
      <c r="G6" s="34" t="s">
        <v>762</v>
      </c>
    </row>
    <row r="7" spans="1:7" x14ac:dyDescent="0.25">
      <c r="A7" t="s">
        <v>4</v>
      </c>
      <c r="B7" s="1" t="s">
        <v>32</v>
      </c>
      <c r="C7" t="s">
        <v>82</v>
      </c>
      <c r="D7" s="33">
        <v>0.8</v>
      </c>
      <c r="E7" s="33">
        <v>0.2</v>
      </c>
      <c r="F7" s="21" t="s">
        <v>449</v>
      </c>
      <c r="G7" s="34" t="s">
        <v>743</v>
      </c>
    </row>
    <row r="8" spans="1:7" x14ac:dyDescent="0.25">
      <c r="A8" t="s">
        <v>5</v>
      </c>
      <c r="B8" s="1" t="s">
        <v>33</v>
      </c>
      <c r="C8" t="s">
        <v>83</v>
      </c>
      <c r="D8" s="33">
        <v>0.8</v>
      </c>
      <c r="E8" s="21" t="s">
        <v>745</v>
      </c>
      <c r="F8" s="33">
        <v>0.02</v>
      </c>
      <c r="G8" s="34" t="s">
        <v>744</v>
      </c>
    </row>
    <row r="9" spans="1:7" x14ac:dyDescent="0.25">
      <c r="A9" t="s">
        <v>6</v>
      </c>
      <c r="B9" s="1" t="s">
        <v>34</v>
      </c>
      <c r="C9" t="s">
        <v>81</v>
      </c>
      <c r="D9" s="33">
        <v>0.8</v>
      </c>
      <c r="E9" s="21" t="s">
        <v>449</v>
      </c>
      <c r="F9" s="21" t="s">
        <v>449</v>
      </c>
      <c r="G9" s="34" t="s">
        <v>746</v>
      </c>
    </row>
    <row r="10" spans="1:7" x14ac:dyDescent="0.25">
      <c r="A10" t="s">
        <v>7</v>
      </c>
      <c r="B10" s="1" t="s">
        <v>35</v>
      </c>
      <c r="C10" t="s">
        <v>84</v>
      </c>
      <c r="D10" s="21" t="s">
        <v>449</v>
      </c>
      <c r="E10" s="33">
        <v>0.2</v>
      </c>
      <c r="F10" s="33" t="s">
        <v>748</v>
      </c>
      <c r="G10" s="34" t="s">
        <v>747</v>
      </c>
    </row>
    <row r="11" spans="1:7" x14ac:dyDescent="0.25">
      <c r="A11" t="s">
        <v>8</v>
      </c>
      <c r="B11" s="1" t="s">
        <v>37</v>
      </c>
      <c r="C11" t="s">
        <v>89</v>
      </c>
      <c r="D11" s="21" t="s">
        <v>449</v>
      </c>
      <c r="E11" s="33">
        <v>0.3</v>
      </c>
      <c r="F11" s="33">
        <v>0.05</v>
      </c>
      <c r="G11" s="34" t="s">
        <v>749</v>
      </c>
    </row>
    <row r="12" spans="1:7" x14ac:dyDescent="0.25">
      <c r="A12" t="s">
        <v>9</v>
      </c>
      <c r="B12" s="1" t="s">
        <v>38</v>
      </c>
      <c r="C12" t="s">
        <v>85</v>
      </c>
      <c r="D12" s="21" t="s">
        <v>750</v>
      </c>
      <c r="E12" s="21" t="s">
        <v>751</v>
      </c>
      <c r="F12" s="21" t="s">
        <v>752</v>
      </c>
      <c r="G12" s="34" t="s">
        <v>753</v>
      </c>
    </row>
    <row r="13" spans="1:7" x14ac:dyDescent="0.25">
      <c r="A13" t="s">
        <v>10</v>
      </c>
      <c r="B13" s="1" t="s">
        <v>39</v>
      </c>
      <c r="C13" t="s">
        <v>86</v>
      </c>
      <c r="D13" s="21" t="s">
        <v>755</v>
      </c>
      <c r="E13" s="33" t="s">
        <v>756</v>
      </c>
      <c r="F13" s="21" t="s">
        <v>754</v>
      </c>
      <c r="G13" s="34" t="s">
        <v>757</v>
      </c>
    </row>
    <row r="14" spans="1:7" x14ac:dyDescent="0.25">
      <c r="A14" t="s">
        <v>11</v>
      </c>
      <c r="B14" s="1" t="s">
        <v>40</v>
      </c>
      <c r="C14" t="s">
        <v>84</v>
      </c>
      <c r="D14" s="21" t="s">
        <v>449</v>
      </c>
      <c r="E14" s="21" t="s">
        <v>449</v>
      </c>
      <c r="F14" s="21" t="s">
        <v>759</v>
      </c>
      <c r="G14" s="34" t="s">
        <v>758</v>
      </c>
    </row>
    <row r="15" spans="1:7" x14ac:dyDescent="0.25">
      <c r="A15" t="s">
        <v>13</v>
      </c>
      <c r="B15" s="1" t="s">
        <v>42</v>
      </c>
      <c r="C15" t="s">
        <v>76</v>
      </c>
      <c r="D15" s="21" t="s">
        <v>449</v>
      </c>
      <c r="E15" s="33">
        <v>0.8</v>
      </c>
      <c r="F15" s="21" t="s">
        <v>449</v>
      </c>
      <c r="G15" s="34" t="s">
        <v>763</v>
      </c>
    </row>
    <row r="16" spans="1:7" x14ac:dyDescent="0.25">
      <c r="A16" t="s">
        <v>14</v>
      </c>
      <c r="B16" s="1" t="s">
        <v>44</v>
      </c>
      <c r="C16" t="s">
        <v>75</v>
      </c>
      <c r="D16" s="21" t="s">
        <v>449</v>
      </c>
      <c r="E16" s="33">
        <v>0.2</v>
      </c>
      <c r="F16" s="21" t="s">
        <v>752</v>
      </c>
      <c r="G16" s="34" t="s">
        <v>764</v>
      </c>
    </row>
    <row r="17" spans="1:8" x14ac:dyDescent="0.25">
      <c r="A17" t="s">
        <v>15</v>
      </c>
      <c r="B17" s="1" t="s">
        <v>45</v>
      </c>
      <c r="C17" t="s">
        <v>88</v>
      </c>
      <c r="D17" s="21" t="s">
        <v>768</v>
      </c>
      <c r="E17" s="21" t="s">
        <v>767</v>
      </c>
      <c r="F17" s="21" t="s">
        <v>766</v>
      </c>
      <c r="G17" s="34" t="s">
        <v>765</v>
      </c>
    </row>
    <row r="18" spans="1:8" x14ac:dyDescent="0.25">
      <c r="A18" t="s">
        <v>16</v>
      </c>
      <c r="B18" s="1" t="s">
        <v>47</v>
      </c>
      <c r="C18" t="s">
        <v>77</v>
      </c>
      <c r="D18" s="33">
        <v>0.9</v>
      </c>
      <c r="E18" s="21" t="s">
        <v>771</v>
      </c>
      <c r="F18" s="21" t="s">
        <v>770</v>
      </c>
      <c r="G18" s="34" t="s">
        <v>769</v>
      </c>
    </row>
    <row r="19" spans="1:8" x14ac:dyDescent="0.25">
      <c r="A19" t="s">
        <v>17</v>
      </c>
      <c r="B19" s="1" t="s">
        <v>50</v>
      </c>
      <c r="C19" t="s">
        <v>84</v>
      </c>
      <c r="D19" s="21" t="s">
        <v>773</v>
      </c>
      <c r="E19" s="33">
        <v>0.25</v>
      </c>
      <c r="F19" s="21" t="s">
        <v>754</v>
      </c>
      <c r="G19" s="34" t="s">
        <v>772</v>
      </c>
    </row>
    <row r="20" spans="1:8" x14ac:dyDescent="0.25">
      <c r="A20" t="s">
        <v>18</v>
      </c>
      <c r="B20" s="1" t="s">
        <v>49</v>
      </c>
      <c r="C20" t="s">
        <v>75</v>
      </c>
      <c r="D20" s="21" t="s">
        <v>449</v>
      </c>
      <c r="E20" s="33">
        <v>0.25</v>
      </c>
      <c r="F20" s="21" t="s">
        <v>775</v>
      </c>
      <c r="G20" s="34" t="s">
        <v>774</v>
      </c>
    </row>
    <row r="22" spans="1:8" x14ac:dyDescent="0.25">
      <c r="B22" s="2" t="s">
        <v>781</v>
      </c>
      <c r="D22" s="35" t="s">
        <v>740</v>
      </c>
      <c r="F22" s="36" t="s">
        <v>741</v>
      </c>
    </row>
    <row r="23" spans="1:8" x14ac:dyDescent="0.25">
      <c r="B23" s="1"/>
      <c r="C23" s="4" t="s">
        <v>780</v>
      </c>
      <c r="D23" s="9">
        <f>1/16</f>
        <v>6.25E-2</v>
      </c>
      <c r="E23" s="22" t="s">
        <v>754</v>
      </c>
      <c r="F23" s="23">
        <f>5/16</f>
        <v>0.3125</v>
      </c>
      <c r="H23" s="4" t="s">
        <v>1213</v>
      </c>
    </row>
    <row r="24" spans="1:8" x14ac:dyDescent="0.25">
      <c r="A24" s="2" t="s">
        <v>776</v>
      </c>
      <c r="B24" s="53">
        <f>2/16</f>
        <v>0.125</v>
      </c>
      <c r="C24" s="4" t="s">
        <v>778</v>
      </c>
      <c r="D24" s="23">
        <f>9/16</f>
        <v>0.5625</v>
      </c>
      <c r="E24" s="22" t="s">
        <v>742</v>
      </c>
      <c r="F24" s="23">
        <f>5/16</f>
        <v>0.3125</v>
      </c>
      <c r="H24" s="4" t="s">
        <v>803</v>
      </c>
    </row>
    <row r="25" spans="1:8" x14ac:dyDescent="0.25">
      <c r="A25" s="2" t="s">
        <v>750</v>
      </c>
      <c r="B25" s="53">
        <f>6/16</f>
        <v>0.375</v>
      </c>
      <c r="C25" s="4" t="s">
        <v>777</v>
      </c>
      <c r="D25" s="9">
        <f>2/16</f>
        <v>0.125</v>
      </c>
      <c r="E25" s="22" t="s">
        <v>759</v>
      </c>
      <c r="F25" s="9">
        <f>3/16</f>
        <v>0.1875</v>
      </c>
      <c r="H25" s="4" t="s">
        <v>804</v>
      </c>
    </row>
    <row r="26" spans="1:8" x14ac:dyDescent="0.25">
      <c r="A26" s="2" t="s">
        <v>449</v>
      </c>
      <c r="B26" s="90">
        <f>8/16</f>
        <v>0.5</v>
      </c>
      <c r="C26" s="4" t="s">
        <v>779</v>
      </c>
      <c r="D26" s="9">
        <f>3/16</f>
        <v>0.1875</v>
      </c>
      <c r="E26" s="22" t="s">
        <v>449</v>
      </c>
      <c r="F26" s="9">
        <f>3/16</f>
        <v>0.1875</v>
      </c>
      <c r="H26" s="4" t="s">
        <v>1214</v>
      </c>
    </row>
    <row r="27" spans="1:8" x14ac:dyDescent="0.25">
      <c r="A27" s="4"/>
      <c r="B27" s="4"/>
      <c r="C27" s="4"/>
    </row>
    <row r="28" spans="1:8" x14ac:dyDescent="0.25">
      <c r="A28" s="4" t="s">
        <v>678</v>
      </c>
    </row>
    <row r="29" spans="1:8" x14ac:dyDescent="0.25">
      <c r="C29" s="6" t="s">
        <v>739</v>
      </c>
      <c r="D29" s="6" t="s">
        <v>740</v>
      </c>
      <c r="E29" s="6" t="s">
        <v>741</v>
      </c>
    </row>
    <row r="30" spans="1:8" x14ac:dyDescent="0.25">
      <c r="A30" t="s">
        <v>19</v>
      </c>
      <c r="B30" s="1" t="s">
        <v>51</v>
      </c>
      <c r="C30" s="37" t="s">
        <v>61</v>
      </c>
      <c r="D30" s="37" t="s">
        <v>61</v>
      </c>
      <c r="E30" s="37" t="s">
        <v>61</v>
      </c>
      <c r="F30" s="34" t="s">
        <v>782</v>
      </c>
    </row>
    <row r="31" spans="1:8" x14ac:dyDescent="0.25">
      <c r="A31" t="s">
        <v>20</v>
      </c>
      <c r="B31" s="1" t="s">
        <v>52</v>
      </c>
      <c r="C31" s="37" t="s">
        <v>449</v>
      </c>
      <c r="D31" s="38">
        <v>0.75</v>
      </c>
      <c r="E31" s="37" t="s">
        <v>449</v>
      </c>
      <c r="F31" s="34" t="s">
        <v>783</v>
      </c>
    </row>
    <row r="32" spans="1:8" x14ac:dyDescent="0.25">
      <c r="A32" t="s">
        <v>21</v>
      </c>
      <c r="B32" s="1" t="s">
        <v>53</v>
      </c>
      <c r="C32" s="37" t="s">
        <v>449</v>
      </c>
      <c r="D32" s="21" t="s">
        <v>785</v>
      </c>
      <c r="E32" s="37" t="s">
        <v>449</v>
      </c>
      <c r="F32" s="34" t="s">
        <v>784</v>
      </c>
    </row>
    <row r="33" spans="1:7" x14ac:dyDescent="0.25">
      <c r="A33" t="s">
        <v>22</v>
      </c>
      <c r="B33" s="3" t="s">
        <v>54</v>
      </c>
      <c r="C33" s="37" t="s">
        <v>449</v>
      </c>
      <c r="D33" s="33">
        <v>0.8</v>
      </c>
      <c r="E33" s="37" t="s">
        <v>787</v>
      </c>
      <c r="F33" s="34" t="s">
        <v>786</v>
      </c>
    </row>
    <row r="34" spans="1:7" x14ac:dyDescent="0.25">
      <c r="A34" t="s">
        <v>23</v>
      </c>
      <c r="B34" s="1" t="s">
        <v>55</v>
      </c>
      <c r="C34" s="37" t="s">
        <v>449</v>
      </c>
      <c r="D34" s="33">
        <v>1</v>
      </c>
      <c r="E34" s="37" t="s">
        <v>449</v>
      </c>
      <c r="F34" s="34" t="s">
        <v>788</v>
      </c>
    </row>
    <row r="35" spans="1:7" x14ac:dyDescent="0.25">
      <c r="A35" t="s">
        <v>24</v>
      </c>
      <c r="B35" s="1" t="s">
        <v>56</v>
      </c>
      <c r="C35" s="37" t="s">
        <v>449</v>
      </c>
      <c r="D35" s="33">
        <v>1</v>
      </c>
      <c r="E35" s="37" t="s">
        <v>449</v>
      </c>
      <c r="F35" s="34" t="s">
        <v>789</v>
      </c>
    </row>
    <row r="36" spans="1:7" x14ac:dyDescent="0.25">
      <c r="A36" t="s">
        <v>25</v>
      </c>
      <c r="B36" s="3" t="s">
        <v>36</v>
      </c>
      <c r="C36" s="21" t="s">
        <v>449</v>
      </c>
      <c r="D36" s="21" t="s">
        <v>791</v>
      </c>
      <c r="E36" s="21" t="s">
        <v>449</v>
      </c>
      <c r="F36" s="34" t="s">
        <v>790</v>
      </c>
    </row>
    <row r="37" spans="1:7" x14ac:dyDescent="0.25">
      <c r="A37" t="s">
        <v>26</v>
      </c>
      <c r="B37" s="1" t="s">
        <v>57</v>
      </c>
      <c r="C37" s="21" t="s">
        <v>71</v>
      </c>
      <c r="D37" s="21" t="s">
        <v>71</v>
      </c>
      <c r="E37" s="21" t="s">
        <v>71</v>
      </c>
      <c r="F37" s="34" t="s">
        <v>792</v>
      </c>
    </row>
    <row r="38" spans="1:7" x14ac:dyDescent="0.25">
      <c r="A38" t="s">
        <v>27</v>
      </c>
      <c r="B38" s="1" t="s">
        <v>43</v>
      </c>
      <c r="C38" s="21" t="s">
        <v>64</v>
      </c>
      <c r="D38" s="21" t="s">
        <v>794</v>
      </c>
      <c r="E38" s="21" t="s">
        <v>449</v>
      </c>
      <c r="F38" s="34" t="s">
        <v>793</v>
      </c>
    </row>
    <row r="39" spans="1:7" x14ac:dyDescent="0.25">
      <c r="A39" t="s">
        <v>28</v>
      </c>
      <c r="B39" s="1" t="s">
        <v>46</v>
      </c>
      <c r="C39" s="21" t="s">
        <v>449</v>
      </c>
      <c r="D39" s="21" t="s">
        <v>796</v>
      </c>
      <c r="E39" s="21" t="s">
        <v>449</v>
      </c>
      <c r="F39" s="34" t="s">
        <v>795</v>
      </c>
    </row>
    <row r="40" spans="1:7" x14ac:dyDescent="0.25">
      <c r="A40" t="s">
        <v>29</v>
      </c>
      <c r="B40" s="1" t="s">
        <v>48</v>
      </c>
      <c r="C40" s="21" t="s">
        <v>449</v>
      </c>
      <c r="D40" s="33">
        <v>1</v>
      </c>
      <c r="E40" s="21" t="s">
        <v>449</v>
      </c>
      <c r="F40" s="34" t="s">
        <v>797</v>
      </c>
    </row>
    <row r="41" spans="1:7" x14ac:dyDescent="0.25">
      <c r="A41" t="s">
        <v>12</v>
      </c>
      <c r="B41" s="12" t="s">
        <v>41</v>
      </c>
      <c r="C41" t="s">
        <v>87</v>
      </c>
      <c r="D41" s="21" t="s">
        <v>449</v>
      </c>
      <c r="E41" s="33">
        <v>1</v>
      </c>
      <c r="F41" s="21" t="s">
        <v>449</v>
      </c>
      <c r="G41" s="34" t="s">
        <v>760</v>
      </c>
    </row>
    <row r="43" spans="1:7" x14ac:dyDescent="0.25">
      <c r="C43" s="39" t="s">
        <v>798</v>
      </c>
      <c r="D43" s="21"/>
      <c r="E43" s="39">
        <v>1</v>
      </c>
    </row>
    <row r="44" spans="1:7" x14ac:dyDescent="0.25">
      <c r="C44" s="44">
        <v>1</v>
      </c>
      <c r="D44" s="33">
        <f>4/12</f>
        <v>0.33333333333333331</v>
      </c>
      <c r="E44" s="39" t="s">
        <v>800</v>
      </c>
      <c r="G44" s="4" t="s">
        <v>801</v>
      </c>
    </row>
    <row r="45" spans="1:7" x14ac:dyDescent="0.25">
      <c r="C45" s="35" t="s">
        <v>750</v>
      </c>
      <c r="D45" s="23">
        <f>6/12</f>
        <v>0.5</v>
      </c>
      <c r="G45" s="4" t="s">
        <v>802</v>
      </c>
    </row>
    <row r="46" spans="1:7" x14ac:dyDescent="0.25">
      <c r="C46" s="35" t="s">
        <v>799</v>
      </c>
      <c r="D46" s="9">
        <f>2/12</f>
        <v>0.16666666666666666</v>
      </c>
    </row>
    <row r="47" spans="1:7" x14ac:dyDescent="0.25">
      <c r="C47" s="4" t="s">
        <v>740</v>
      </c>
      <c r="D47" t="s">
        <v>1056</v>
      </c>
      <c r="F47" t="s">
        <v>1055</v>
      </c>
    </row>
    <row r="48" spans="1:7" x14ac:dyDescent="0.25">
      <c r="D48" s="33">
        <v>0.2</v>
      </c>
      <c r="F48" s="37" t="s">
        <v>61</v>
      </c>
    </row>
    <row r="49" spans="4:8" x14ac:dyDescent="0.25">
      <c r="D49" s="33">
        <v>0.2</v>
      </c>
      <c r="F49" s="38">
        <v>0.75</v>
      </c>
    </row>
    <row r="50" spans="4:8" x14ac:dyDescent="0.25">
      <c r="D50" s="33">
        <v>0.2</v>
      </c>
      <c r="F50" s="21" t="s">
        <v>785</v>
      </c>
    </row>
    <row r="51" spans="4:8" x14ac:dyDescent="0.25">
      <c r="D51" s="21">
        <v>6</v>
      </c>
      <c r="F51" s="33">
        <v>0.8</v>
      </c>
    </row>
    <row r="52" spans="4:8" x14ac:dyDescent="0.25">
      <c r="D52" s="21" t="s">
        <v>449</v>
      </c>
      <c r="F52" s="33">
        <v>1</v>
      </c>
    </row>
    <row r="53" spans="4:8" x14ac:dyDescent="0.25">
      <c r="D53" s="33">
        <v>0.2</v>
      </c>
      <c r="F53" s="33">
        <v>1</v>
      </c>
    </row>
    <row r="54" spans="4:8" x14ac:dyDescent="0.25">
      <c r="D54" s="33">
        <v>0.3</v>
      </c>
      <c r="F54" s="21" t="s">
        <v>791</v>
      </c>
    </row>
    <row r="55" spans="4:8" x14ac:dyDescent="0.25">
      <c r="D55" s="21">
        <v>12.5</v>
      </c>
      <c r="F55" s="21" t="s">
        <v>71</v>
      </c>
    </row>
    <row r="56" spans="4:8" x14ac:dyDescent="0.25">
      <c r="D56" s="33" t="s">
        <v>756</v>
      </c>
      <c r="F56" s="21" t="s">
        <v>794</v>
      </c>
    </row>
    <row r="57" spans="4:8" x14ac:dyDescent="0.25">
      <c r="D57" s="21" t="s">
        <v>449</v>
      </c>
      <c r="F57" s="21" t="s">
        <v>796</v>
      </c>
    </row>
    <row r="58" spans="4:8" x14ac:dyDescent="0.25">
      <c r="D58" s="33">
        <v>0.8</v>
      </c>
      <c r="F58" s="33">
        <v>1</v>
      </c>
    </row>
    <row r="59" spans="4:8" x14ac:dyDescent="0.25">
      <c r="D59" s="33">
        <v>0.2</v>
      </c>
      <c r="F59" s="9">
        <v>1</v>
      </c>
    </row>
    <row r="60" spans="4:8" x14ac:dyDescent="0.25">
      <c r="D60" s="21" t="s">
        <v>767</v>
      </c>
    </row>
    <row r="61" spans="4:8" x14ac:dyDescent="0.25">
      <c r="D61" s="21" t="s">
        <v>771</v>
      </c>
      <c r="H61">
        <f>9/16</f>
        <v>0.5625</v>
      </c>
    </row>
    <row r="62" spans="4:8" x14ac:dyDescent="0.25">
      <c r="D62" s="33">
        <v>0.25</v>
      </c>
      <c r="H62">
        <f>5/12</f>
        <v>0.41666666666666669</v>
      </c>
    </row>
    <row r="63" spans="4:8" x14ac:dyDescent="0.25">
      <c r="D63" s="33">
        <v>0.25</v>
      </c>
    </row>
    <row r="66" spans="3:9" x14ac:dyDescent="0.25">
      <c r="D66" t="s">
        <v>1215</v>
      </c>
      <c r="F66" t="s">
        <v>1216</v>
      </c>
      <c r="H66" t="s">
        <v>1217</v>
      </c>
      <c r="I66" t="s">
        <v>1218</v>
      </c>
    </row>
    <row r="67" spans="3:9" x14ac:dyDescent="0.25">
      <c r="C67">
        <v>2</v>
      </c>
      <c r="D67" t="s">
        <v>1057</v>
      </c>
      <c r="F67">
        <f>75+80+100+100+70+100+100</f>
        <v>625</v>
      </c>
      <c r="H67" s="9">
        <v>0.26</v>
      </c>
      <c r="I67" s="9">
        <v>0.89</v>
      </c>
    </row>
    <row r="68" spans="3:9" x14ac:dyDescent="0.25">
      <c r="D68">
        <f>20+20+20+6+20+30+12.5+30+80+20+25+25</f>
        <v>308.5</v>
      </c>
      <c r="F68">
        <f>F67/7</f>
        <v>89.285714285714292</v>
      </c>
    </row>
    <row r="69" spans="3:9" x14ac:dyDescent="0.25">
      <c r="D69" s="55">
        <f>D68/12</f>
        <v>25.708333333333332</v>
      </c>
    </row>
  </sheetData>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
  <sheetViews>
    <sheetView topLeftCell="D4" workbookViewId="0">
      <selection activeCell="M15" sqref="M15"/>
    </sheetView>
  </sheetViews>
  <sheetFormatPr defaultRowHeight="15" x14ac:dyDescent="0.25"/>
  <cols>
    <col min="9" max="9" width="9.7109375" customWidth="1"/>
  </cols>
  <sheetData>
    <row r="1" spans="1:17" x14ac:dyDescent="0.25">
      <c r="A1" s="4" t="s">
        <v>304</v>
      </c>
      <c r="I1" t="s">
        <v>303</v>
      </c>
      <c r="J1" t="s">
        <v>303</v>
      </c>
      <c r="Q1">
        <f>3/8</f>
        <v>0.375</v>
      </c>
    </row>
    <row r="2" spans="1:17" x14ac:dyDescent="0.25">
      <c r="A2" s="4"/>
      <c r="C2" s="4" t="s">
        <v>172</v>
      </c>
      <c r="D2" s="4" t="s">
        <v>173</v>
      </c>
      <c r="E2" s="4" t="s">
        <v>174</v>
      </c>
      <c r="F2" s="4" t="s">
        <v>175</v>
      </c>
      <c r="G2" s="4" t="s">
        <v>176</v>
      </c>
      <c r="H2" s="4" t="s">
        <v>177</v>
      </c>
      <c r="I2" s="15" t="s">
        <v>300</v>
      </c>
      <c r="J2" s="4" t="s">
        <v>301</v>
      </c>
      <c r="K2" s="4" t="s">
        <v>1063</v>
      </c>
      <c r="L2" s="4" t="s">
        <v>1199</v>
      </c>
    </row>
    <row r="3" spans="1:17" x14ac:dyDescent="0.25">
      <c r="A3" s="1" t="s">
        <v>30</v>
      </c>
      <c r="B3" t="s">
        <v>75</v>
      </c>
      <c r="C3" t="s">
        <v>179</v>
      </c>
      <c r="D3" t="s">
        <v>190</v>
      </c>
      <c r="E3" t="s">
        <v>243</v>
      </c>
      <c r="F3" t="s">
        <v>145</v>
      </c>
      <c r="G3" s="68" t="s">
        <v>145</v>
      </c>
      <c r="H3" s="68" t="s">
        <v>145</v>
      </c>
      <c r="I3" t="s">
        <v>59</v>
      </c>
      <c r="J3" t="s">
        <v>60</v>
      </c>
      <c r="K3" t="s">
        <v>59</v>
      </c>
      <c r="L3" t="s">
        <v>1200</v>
      </c>
      <c r="M3" s="15" t="s">
        <v>178</v>
      </c>
    </row>
    <row r="4" spans="1:17" x14ac:dyDescent="0.25">
      <c r="A4" s="1" t="s">
        <v>31</v>
      </c>
      <c r="B4" t="s">
        <v>81</v>
      </c>
      <c r="C4" t="s">
        <v>1088</v>
      </c>
      <c r="D4" t="s">
        <v>191</v>
      </c>
      <c r="E4" t="s">
        <v>71</v>
      </c>
      <c r="F4" t="s">
        <v>145</v>
      </c>
      <c r="G4" t="s">
        <v>73</v>
      </c>
      <c r="H4" t="s">
        <v>73</v>
      </c>
      <c r="I4" t="s">
        <v>60</v>
      </c>
      <c r="J4" t="s">
        <v>60</v>
      </c>
      <c r="K4" t="s">
        <v>61</v>
      </c>
      <c r="L4" t="s">
        <v>1200</v>
      </c>
      <c r="M4" s="15" t="s">
        <v>180</v>
      </c>
    </row>
    <row r="5" spans="1:17" x14ac:dyDescent="0.25">
      <c r="A5" s="1" t="s">
        <v>32</v>
      </c>
      <c r="B5" t="s">
        <v>82</v>
      </c>
      <c r="C5" t="s">
        <v>64</v>
      </c>
      <c r="D5" t="s">
        <v>64</v>
      </c>
      <c r="E5" t="s">
        <v>64</v>
      </c>
      <c r="F5" t="s">
        <v>64</v>
      </c>
      <c r="G5" t="s">
        <v>64</v>
      </c>
      <c r="H5" t="s">
        <v>64</v>
      </c>
      <c r="I5" t="s">
        <v>64</v>
      </c>
      <c r="J5" t="s">
        <v>64</v>
      </c>
      <c r="K5" t="s">
        <v>64</v>
      </c>
      <c r="M5" t="s">
        <v>64</v>
      </c>
    </row>
    <row r="6" spans="1:17" x14ac:dyDescent="0.25">
      <c r="A6" s="1" t="s">
        <v>33</v>
      </c>
      <c r="B6" t="s">
        <v>83</v>
      </c>
      <c r="C6" t="s">
        <v>183</v>
      </c>
      <c r="D6" t="s">
        <v>192</v>
      </c>
      <c r="E6" t="s">
        <v>184</v>
      </c>
      <c r="F6" t="s">
        <v>145</v>
      </c>
      <c r="G6" t="s">
        <v>73</v>
      </c>
      <c r="H6" s="68" t="s">
        <v>302</v>
      </c>
      <c r="I6" t="s">
        <v>59</v>
      </c>
      <c r="J6" t="s">
        <v>60</v>
      </c>
      <c r="K6" t="s">
        <v>1062</v>
      </c>
      <c r="L6" t="s">
        <v>1200</v>
      </c>
      <c r="M6" s="15" t="s">
        <v>182</v>
      </c>
    </row>
    <row r="7" spans="1:17" x14ac:dyDescent="0.25">
      <c r="A7" s="1" t="s">
        <v>34</v>
      </c>
      <c r="B7" t="s">
        <v>81</v>
      </c>
      <c r="C7" t="s">
        <v>195</v>
      </c>
      <c r="D7" t="s">
        <v>193</v>
      </c>
      <c r="E7" t="s">
        <v>186</v>
      </c>
      <c r="F7" t="s">
        <v>145</v>
      </c>
      <c r="G7" t="s">
        <v>73</v>
      </c>
      <c r="H7" s="68" t="s">
        <v>198</v>
      </c>
      <c r="I7" t="s">
        <v>59</v>
      </c>
      <c r="J7" t="s">
        <v>60</v>
      </c>
      <c r="K7" t="s">
        <v>1062</v>
      </c>
      <c r="L7" t="s">
        <v>1200</v>
      </c>
      <c r="M7" s="15" t="s">
        <v>185</v>
      </c>
    </row>
    <row r="8" spans="1:17" x14ac:dyDescent="0.25">
      <c r="A8" s="1" t="s">
        <v>35</v>
      </c>
      <c r="B8" t="s">
        <v>84</v>
      </c>
      <c r="C8" t="s">
        <v>181</v>
      </c>
      <c r="D8" t="s">
        <v>194</v>
      </c>
      <c r="E8" t="s">
        <v>188</v>
      </c>
      <c r="F8" t="s">
        <v>145</v>
      </c>
      <c r="G8" t="s">
        <v>73</v>
      </c>
      <c r="H8" t="s">
        <v>73</v>
      </c>
      <c r="I8" t="s">
        <v>60</v>
      </c>
      <c r="J8" t="s">
        <v>60</v>
      </c>
      <c r="K8" t="s">
        <v>61</v>
      </c>
      <c r="L8" t="s">
        <v>1201</v>
      </c>
      <c r="M8" s="15" t="s">
        <v>187</v>
      </c>
    </row>
    <row r="9" spans="1:17" x14ac:dyDescent="0.25">
      <c r="A9" s="1" t="s">
        <v>37</v>
      </c>
      <c r="B9" t="s">
        <v>89</v>
      </c>
      <c r="C9" t="s">
        <v>195</v>
      </c>
      <c r="D9" t="s">
        <v>196</v>
      </c>
      <c r="E9" t="s">
        <v>197</v>
      </c>
      <c r="F9" t="s">
        <v>145</v>
      </c>
      <c r="G9" t="s">
        <v>73</v>
      </c>
      <c r="H9" s="68" t="s">
        <v>198</v>
      </c>
      <c r="I9" t="s">
        <v>59</v>
      </c>
      <c r="J9" t="s">
        <v>60</v>
      </c>
      <c r="K9" t="s">
        <v>1062</v>
      </c>
      <c r="L9" t="s">
        <v>1200</v>
      </c>
      <c r="M9" s="15" t="s">
        <v>189</v>
      </c>
    </row>
    <row r="10" spans="1:17" x14ac:dyDescent="0.25">
      <c r="A10" s="1" t="s">
        <v>38</v>
      </c>
      <c r="B10" t="s">
        <v>85</v>
      </c>
      <c r="C10" t="s">
        <v>199</v>
      </c>
      <c r="D10" t="s">
        <v>200</v>
      </c>
      <c r="E10" t="s">
        <v>201</v>
      </c>
      <c r="F10" t="s">
        <v>145</v>
      </c>
      <c r="G10" t="s">
        <v>73</v>
      </c>
      <c r="H10" t="s">
        <v>73</v>
      </c>
      <c r="I10" t="s">
        <v>59</v>
      </c>
      <c r="J10" t="s">
        <v>60</v>
      </c>
      <c r="K10" t="s">
        <v>59</v>
      </c>
      <c r="L10" t="s">
        <v>1200</v>
      </c>
      <c r="M10" s="15" t="s">
        <v>202</v>
      </c>
    </row>
    <row r="11" spans="1:17" x14ac:dyDescent="0.25">
      <c r="A11" s="1" t="s">
        <v>39</v>
      </c>
      <c r="B11" t="s">
        <v>86</v>
      </c>
      <c r="C11" s="54" t="s">
        <v>1087</v>
      </c>
      <c r="D11" t="s">
        <v>204</v>
      </c>
      <c r="E11" t="s">
        <v>205</v>
      </c>
      <c r="F11" t="s">
        <v>145</v>
      </c>
      <c r="G11" s="68" t="s">
        <v>145</v>
      </c>
      <c r="H11" s="68" t="s">
        <v>145</v>
      </c>
      <c r="I11" t="s">
        <v>60</v>
      </c>
      <c r="J11" t="s">
        <v>59</v>
      </c>
      <c r="K11" t="s">
        <v>60</v>
      </c>
      <c r="L11" t="s">
        <v>1202</v>
      </c>
      <c r="M11" s="58" t="s">
        <v>203</v>
      </c>
    </row>
    <row r="12" spans="1:17" x14ac:dyDescent="0.25">
      <c r="A12" s="1" t="s">
        <v>40</v>
      </c>
      <c r="B12" t="s">
        <v>84</v>
      </c>
      <c r="C12" t="s">
        <v>181</v>
      </c>
      <c r="D12" t="s">
        <v>207</v>
      </c>
      <c r="E12" t="s">
        <v>244</v>
      </c>
      <c r="F12" t="s">
        <v>145</v>
      </c>
      <c r="G12" t="s">
        <v>73</v>
      </c>
      <c r="H12" t="s">
        <v>73</v>
      </c>
      <c r="I12" t="s">
        <v>60</v>
      </c>
      <c r="J12" t="s">
        <v>60</v>
      </c>
      <c r="K12" t="s">
        <v>60</v>
      </c>
      <c r="L12" t="s">
        <v>1201</v>
      </c>
      <c r="M12" s="15" t="s">
        <v>206</v>
      </c>
    </row>
    <row r="13" spans="1:17" x14ac:dyDescent="0.25">
      <c r="A13" s="1" t="s">
        <v>42</v>
      </c>
      <c r="B13" t="s">
        <v>76</v>
      </c>
      <c r="C13" t="s">
        <v>212</v>
      </c>
      <c r="D13" t="s">
        <v>213</v>
      </c>
      <c r="E13" t="s">
        <v>214</v>
      </c>
      <c r="F13" t="s">
        <v>145</v>
      </c>
      <c r="G13" t="s">
        <v>73</v>
      </c>
      <c r="H13" t="s">
        <v>73</v>
      </c>
      <c r="I13" t="s">
        <v>59</v>
      </c>
      <c r="J13" t="s">
        <v>60</v>
      </c>
      <c r="K13" t="s">
        <v>59</v>
      </c>
      <c r="L13" t="s">
        <v>1200</v>
      </c>
      <c r="M13" s="15" t="s">
        <v>211</v>
      </c>
    </row>
    <row r="14" spans="1:17" x14ac:dyDescent="0.25">
      <c r="A14" s="1" t="s">
        <v>44</v>
      </c>
      <c r="B14" t="s">
        <v>75</v>
      </c>
      <c r="C14" t="s">
        <v>181</v>
      </c>
      <c r="D14" t="s">
        <v>238</v>
      </c>
      <c r="E14" t="s">
        <v>239</v>
      </c>
      <c r="F14" t="s">
        <v>145</v>
      </c>
      <c r="G14" t="s">
        <v>73</v>
      </c>
      <c r="H14" t="s">
        <v>73</v>
      </c>
      <c r="I14" t="s">
        <v>60</v>
      </c>
      <c r="J14" t="s">
        <v>60</v>
      </c>
      <c r="K14" t="s">
        <v>60</v>
      </c>
      <c r="L14" t="s">
        <v>1201</v>
      </c>
      <c r="M14" s="15" t="s">
        <v>215</v>
      </c>
    </row>
    <row r="15" spans="1:17" x14ac:dyDescent="0.25">
      <c r="A15" s="1" t="s">
        <v>45</v>
      </c>
      <c r="B15" t="s">
        <v>88</v>
      </c>
      <c r="C15" s="54" t="s">
        <v>1091</v>
      </c>
      <c r="D15" t="s">
        <v>288</v>
      </c>
      <c r="E15" t="s">
        <v>240</v>
      </c>
      <c r="F15" t="s">
        <v>145</v>
      </c>
      <c r="G15" s="68" t="s">
        <v>145</v>
      </c>
      <c r="H15" s="68" t="s">
        <v>145</v>
      </c>
      <c r="I15" t="s">
        <v>60</v>
      </c>
      <c r="J15" t="s">
        <v>59</v>
      </c>
      <c r="K15" t="s">
        <v>60</v>
      </c>
      <c r="L15" t="s">
        <v>1202</v>
      </c>
      <c r="M15" s="58" t="s">
        <v>216</v>
      </c>
    </row>
    <row r="16" spans="1:17" x14ac:dyDescent="0.25">
      <c r="A16" s="1" t="s">
        <v>47</v>
      </c>
      <c r="B16" t="s">
        <v>77</v>
      </c>
      <c r="C16" s="54" t="s">
        <v>1070</v>
      </c>
      <c r="D16" t="s">
        <v>241</v>
      </c>
      <c r="E16" t="s">
        <v>242</v>
      </c>
      <c r="F16" t="s">
        <v>145</v>
      </c>
      <c r="G16" s="68" t="s">
        <v>145</v>
      </c>
      <c r="H16" s="68" t="s">
        <v>145</v>
      </c>
      <c r="I16" t="s">
        <v>60</v>
      </c>
      <c r="J16" t="s">
        <v>59</v>
      </c>
      <c r="K16" t="s">
        <v>60</v>
      </c>
      <c r="L16" t="s">
        <v>1202</v>
      </c>
      <c r="M16" s="58" t="s">
        <v>217</v>
      </c>
    </row>
    <row r="17" spans="1:20" x14ac:dyDescent="0.25">
      <c r="A17" s="1" t="s">
        <v>50</v>
      </c>
      <c r="B17" t="s">
        <v>84</v>
      </c>
      <c r="C17" t="s">
        <v>181</v>
      </c>
      <c r="D17" t="s">
        <v>245</v>
      </c>
      <c r="E17" t="s">
        <v>71</v>
      </c>
      <c r="F17" t="s">
        <v>145</v>
      </c>
      <c r="G17" t="s">
        <v>73</v>
      </c>
      <c r="H17" t="s">
        <v>73</v>
      </c>
      <c r="I17" t="s">
        <v>60</v>
      </c>
      <c r="J17" t="s">
        <v>60</v>
      </c>
      <c r="K17" t="s">
        <v>60</v>
      </c>
      <c r="L17" t="s">
        <v>1201</v>
      </c>
      <c r="M17" s="15" t="s">
        <v>218</v>
      </c>
    </row>
    <row r="18" spans="1:20" x14ac:dyDescent="0.25">
      <c r="A18" s="1" t="s">
        <v>49</v>
      </c>
      <c r="B18" t="s">
        <v>75</v>
      </c>
      <c r="C18" t="s">
        <v>246</v>
      </c>
      <c r="D18" t="s">
        <v>247</v>
      </c>
      <c r="E18" t="s">
        <v>299</v>
      </c>
      <c r="F18" t="s">
        <v>145</v>
      </c>
      <c r="G18" t="s">
        <v>73</v>
      </c>
      <c r="H18" t="s">
        <v>73</v>
      </c>
      <c r="I18" t="s">
        <v>59</v>
      </c>
      <c r="J18" t="s">
        <v>60</v>
      </c>
      <c r="K18" t="s">
        <v>59</v>
      </c>
      <c r="L18" t="s">
        <v>1200</v>
      </c>
      <c r="M18" s="15" t="s">
        <v>237</v>
      </c>
    </row>
    <row r="19" spans="1:20" x14ac:dyDescent="0.25">
      <c r="B19" t="s">
        <v>1071</v>
      </c>
      <c r="C19" s="59">
        <f>3/15</f>
        <v>0.2</v>
      </c>
      <c r="D19" s="23">
        <f>14/15</f>
        <v>0.93333333333333335</v>
      </c>
      <c r="E19" t="s">
        <v>298</v>
      </c>
      <c r="F19" s="23">
        <v>1</v>
      </c>
      <c r="G19" s="20">
        <f>4/15</f>
        <v>0.26666666666666666</v>
      </c>
      <c r="H19" s="24">
        <f>7/15</f>
        <v>0.46666666666666667</v>
      </c>
      <c r="I19" s="9">
        <f>7/15</f>
        <v>0.46666666666666667</v>
      </c>
      <c r="J19" s="9">
        <f>3/15</f>
        <v>0.2</v>
      </c>
      <c r="K19" s="17" t="s">
        <v>59</v>
      </c>
      <c r="N19" t="s">
        <v>59</v>
      </c>
      <c r="O19" s="9">
        <f>4/15</f>
        <v>0.26666666666666666</v>
      </c>
      <c r="R19" t="s">
        <v>1195</v>
      </c>
      <c r="S19">
        <v>4</v>
      </c>
      <c r="T19" t="s">
        <v>1219</v>
      </c>
    </row>
    <row r="20" spans="1:20" x14ac:dyDescent="0.25">
      <c r="B20" t="s">
        <v>1072</v>
      </c>
      <c r="C20" s="91">
        <f>12/15</f>
        <v>0.8</v>
      </c>
      <c r="D20" s="9">
        <f>1/15</f>
        <v>6.6666666666666666E-2</v>
      </c>
      <c r="E20" t="s">
        <v>297</v>
      </c>
      <c r="F20" s="21" t="s">
        <v>60</v>
      </c>
      <c r="G20" s="23">
        <f>11/15</f>
        <v>0.73333333333333328</v>
      </c>
      <c r="H20" s="23">
        <f>8/15</f>
        <v>0.53333333333333333</v>
      </c>
      <c r="I20" s="23">
        <f>8/15</f>
        <v>0.53333333333333333</v>
      </c>
      <c r="J20" s="23">
        <f>12/15</f>
        <v>0.8</v>
      </c>
      <c r="K20" s="17" t="s">
        <v>60</v>
      </c>
      <c r="N20" t="s">
        <v>61</v>
      </c>
      <c r="O20" s="9">
        <f>2/15</f>
        <v>0.13333333333333333</v>
      </c>
      <c r="R20" t="s">
        <v>1196</v>
      </c>
      <c r="S20">
        <v>8</v>
      </c>
    </row>
    <row r="21" spans="1:20" x14ac:dyDescent="0.25">
      <c r="F21" s="21"/>
      <c r="G21" s="21"/>
      <c r="H21" s="21"/>
      <c r="I21" s="21"/>
      <c r="J21" s="21"/>
      <c r="K21" s="17"/>
      <c r="N21" t="s">
        <v>1062</v>
      </c>
      <c r="O21" s="9">
        <f>3/15</f>
        <v>0.2</v>
      </c>
      <c r="R21" t="s">
        <v>1197</v>
      </c>
      <c r="S21">
        <v>3</v>
      </c>
      <c r="T21" t="s">
        <v>1198</v>
      </c>
    </row>
    <row r="22" spans="1:20" x14ac:dyDescent="0.25">
      <c r="C22" s="4" t="s">
        <v>172</v>
      </c>
      <c r="D22" s="4" t="s">
        <v>173</v>
      </c>
      <c r="E22" s="4" t="s">
        <v>174</v>
      </c>
      <c r="F22" s="4" t="s">
        <v>175</v>
      </c>
      <c r="G22" s="4" t="s">
        <v>176</v>
      </c>
      <c r="H22" s="4" t="s">
        <v>177</v>
      </c>
      <c r="I22" s="15" t="s">
        <v>300</v>
      </c>
      <c r="J22" s="4" t="s">
        <v>301</v>
      </c>
      <c r="K22" s="15" t="s">
        <v>1061</v>
      </c>
      <c r="L22" s="4" t="s">
        <v>1199</v>
      </c>
      <c r="N22" t="s">
        <v>60</v>
      </c>
      <c r="O22" s="23">
        <f>6/15</f>
        <v>0.4</v>
      </c>
    </row>
    <row r="23" spans="1:20" x14ac:dyDescent="0.25">
      <c r="A23" t="s">
        <v>19</v>
      </c>
      <c r="B23" s="1" t="s">
        <v>51</v>
      </c>
      <c r="C23" t="s">
        <v>181</v>
      </c>
      <c r="D23" t="s">
        <v>248</v>
      </c>
      <c r="E23" t="s">
        <v>250</v>
      </c>
      <c r="F23" t="s">
        <v>145</v>
      </c>
      <c r="G23" t="s">
        <v>73</v>
      </c>
      <c r="H23" t="s">
        <v>145</v>
      </c>
      <c r="I23" t="s">
        <v>60</v>
      </c>
      <c r="J23" t="s">
        <v>60</v>
      </c>
      <c r="K23" s="17" t="s">
        <v>1062</v>
      </c>
      <c r="L23" t="s">
        <v>1201</v>
      </c>
      <c r="M23" s="15" t="s">
        <v>249</v>
      </c>
    </row>
    <row r="24" spans="1:20" x14ac:dyDescent="0.25">
      <c r="A24" t="s">
        <v>20</v>
      </c>
      <c r="B24" s="1" t="s">
        <v>52</v>
      </c>
      <c r="C24" t="s">
        <v>252</v>
      </c>
      <c r="D24" t="s">
        <v>253</v>
      </c>
      <c r="E24" t="s">
        <v>254</v>
      </c>
      <c r="F24" t="s">
        <v>145</v>
      </c>
      <c r="G24" t="s">
        <v>73</v>
      </c>
      <c r="H24" t="s">
        <v>302</v>
      </c>
      <c r="I24" t="s">
        <v>60</v>
      </c>
      <c r="J24" t="s">
        <v>60</v>
      </c>
      <c r="K24" s="17" t="s">
        <v>60</v>
      </c>
      <c r="L24" t="s">
        <v>1202</v>
      </c>
      <c r="M24" s="15" t="s">
        <v>251</v>
      </c>
    </row>
    <row r="25" spans="1:20" x14ac:dyDescent="0.25">
      <c r="A25" t="s">
        <v>21</v>
      </c>
      <c r="B25" s="1" t="s">
        <v>53</v>
      </c>
      <c r="C25" t="s">
        <v>181</v>
      </c>
      <c r="D25" t="s">
        <v>256</v>
      </c>
      <c r="E25" t="s">
        <v>257</v>
      </c>
      <c r="F25" t="s">
        <v>145</v>
      </c>
      <c r="G25" t="s">
        <v>73</v>
      </c>
      <c r="H25" t="s">
        <v>73</v>
      </c>
      <c r="I25" t="s">
        <v>60</v>
      </c>
      <c r="J25" t="s">
        <v>60</v>
      </c>
      <c r="K25" s="17" t="s">
        <v>60</v>
      </c>
      <c r="L25" t="s">
        <v>1201</v>
      </c>
      <c r="M25" s="70" t="s">
        <v>255</v>
      </c>
    </row>
    <row r="26" spans="1:20" x14ac:dyDescent="0.25">
      <c r="A26" t="s">
        <v>22</v>
      </c>
      <c r="B26" s="3" t="s">
        <v>54</v>
      </c>
      <c r="C26" t="s">
        <v>259</v>
      </c>
      <c r="D26" t="s">
        <v>261</v>
      </c>
      <c r="E26" t="s">
        <v>260</v>
      </c>
      <c r="F26" t="s">
        <v>145</v>
      </c>
      <c r="G26" t="s">
        <v>73</v>
      </c>
      <c r="H26" t="s">
        <v>73</v>
      </c>
      <c r="I26" t="s">
        <v>59</v>
      </c>
      <c r="J26" t="s">
        <v>60</v>
      </c>
      <c r="K26" s="17" t="s">
        <v>59</v>
      </c>
      <c r="L26" t="s">
        <v>1200</v>
      </c>
      <c r="M26" s="15" t="s">
        <v>258</v>
      </c>
    </row>
    <row r="27" spans="1:20" x14ac:dyDescent="0.25">
      <c r="A27" t="s">
        <v>23</v>
      </c>
      <c r="B27" s="1" t="s">
        <v>55</v>
      </c>
      <c r="C27" t="s">
        <v>181</v>
      </c>
      <c r="D27" t="s">
        <v>263</v>
      </c>
      <c r="E27" t="s">
        <v>264</v>
      </c>
      <c r="F27" t="s">
        <v>145</v>
      </c>
      <c r="G27" t="s">
        <v>73</v>
      </c>
      <c r="H27" t="s">
        <v>73</v>
      </c>
      <c r="I27" t="s">
        <v>60</v>
      </c>
      <c r="J27" t="s">
        <v>60</v>
      </c>
      <c r="K27" s="17" t="s">
        <v>61</v>
      </c>
      <c r="L27" t="s">
        <v>1200</v>
      </c>
      <c r="M27" s="70" t="s">
        <v>262</v>
      </c>
    </row>
    <row r="28" spans="1:20" x14ac:dyDescent="0.25">
      <c r="A28" t="s">
        <v>24</v>
      </c>
      <c r="B28" s="1" t="s">
        <v>56</v>
      </c>
      <c r="C28" t="s">
        <v>266</v>
      </c>
      <c r="D28" t="s">
        <v>269</v>
      </c>
      <c r="E28" t="s">
        <v>267</v>
      </c>
      <c r="F28" t="s">
        <v>145</v>
      </c>
      <c r="G28" t="s">
        <v>73</v>
      </c>
      <c r="H28" t="s">
        <v>145</v>
      </c>
      <c r="I28" t="s">
        <v>60</v>
      </c>
      <c r="J28" t="s">
        <v>60</v>
      </c>
      <c r="K28" s="17" t="s">
        <v>61</v>
      </c>
      <c r="L28" t="s">
        <v>1202</v>
      </c>
      <c r="M28" s="70" t="s">
        <v>265</v>
      </c>
    </row>
    <row r="29" spans="1:20" x14ac:dyDescent="0.25">
      <c r="A29" t="s">
        <v>25</v>
      </c>
      <c r="B29" s="3" t="s">
        <v>36</v>
      </c>
      <c r="C29" t="s">
        <v>181</v>
      </c>
      <c r="D29" t="s">
        <v>270</v>
      </c>
      <c r="E29" t="s">
        <v>271</v>
      </c>
      <c r="F29" t="s">
        <v>145</v>
      </c>
      <c r="G29" t="s">
        <v>73</v>
      </c>
      <c r="H29" t="s">
        <v>73</v>
      </c>
      <c r="I29" t="s">
        <v>60</v>
      </c>
      <c r="J29" t="s">
        <v>60</v>
      </c>
      <c r="K29" s="17" t="s">
        <v>60</v>
      </c>
      <c r="L29" t="s">
        <v>1201</v>
      </c>
      <c r="M29" s="15" t="s">
        <v>268</v>
      </c>
    </row>
    <row r="30" spans="1:20" x14ac:dyDescent="0.25">
      <c r="A30" t="s">
        <v>26</v>
      </c>
      <c r="B30" s="1" t="s">
        <v>57</v>
      </c>
      <c r="C30" t="s">
        <v>273</v>
      </c>
      <c r="D30" t="s">
        <v>274</v>
      </c>
      <c r="E30" t="s">
        <v>275</v>
      </c>
      <c r="F30" t="s">
        <v>145</v>
      </c>
      <c r="G30" t="s">
        <v>73</v>
      </c>
      <c r="H30" t="s">
        <v>73</v>
      </c>
      <c r="I30" t="s">
        <v>60</v>
      </c>
      <c r="J30" t="s">
        <v>60</v>
      </c>
      <c r="K30" s="17" t="s">
        <v>60</v>
      </c>
      <c r="L30" t="s">
        <v>1201</v>
      </c>
      <c r="M30" s="70" t="s">
        <v>272</v>
      </c>
    </row>
    <row r="31" spans="1:20" x14ac:dyDescent="0.25">
      <c r="A31" t="s">
        <v>27</v>
      </c>
      <c r="B31" s="1" t="s">
        <v>43</v>
      </c>
      <c r="C31" t="s">
        <v>277</v>
      </c>
      <c r="D31" t="s">
        <v>278</v>
      </c>
      <c r="E31" t="s">
        <v>279</v>
      </c>
      <c r="F31" t="s">
        <v>145</v>
      </c>
      <c r="G31" t="s">
        <v>73</v>
      </c>
      <c r="H31" t="s">
        <v>73</v>
      </c>
      <c r="I31" t="s">
        <v>60</v>
      </c>
      <c r="J31" t="s">
        <v>60</v>
      </c>
      <c r="K31" s="17" t="s">
        <v>60</v>
      </c>
      <c r="L31" t="s">
        <v>1201</v>
      </c>
      <c r="M31" s="70" t="s">
        <v>276</v>
      </c>
    </row>
    <row r="32" spans="1:20" x14ac:dyDescent="0.25">
      <c r="A32" t="s">
        <v>28</v>
      </c>
      <c r="B32" s="1" t="s">
        <v>46</v>
      </c>
      <c r="C32" t="s">
        <v>181</v>
      </c>
      <c r="D32" t="s">
        <v>282</v>
      </c>
      <c r="E32" t="s">
        <v>281</v>
      </c>
      <c r="F32" t="s">
        <v>145</v>
      </c>
      <c r="G32" t="s">
        <v>73</v>
      </c>
      <c r="H32" t="s">
        <v>73</v>
      </c>
      <c r="I32" t="s">
        <v>60</v>
      </c>
      <c r="J32" t="s">
        <v>60</v>
      </c>
      <c r="K32" s="17" t="s">
        <v>60</v>
      </c>
      <c r="L32" t="s">
        <v>1201</v>
      </c>
      <c r="M32" s="15" t="s">
        <v>280</v>
      </c>
    </row>
    <row r="33" spans="1:25" x14ac:dyDescent="0.25">
      <c r="A33" t="s">
        <v>29</v>
      </c>
      <c r="B33" s="1" t="s">
        <v>48</v>
      </c>
      <c r="C33" t="s">
        <v>284</v>
      </c>
      <c r="D33" t="s">
        <v>285</v>
      </c>
      <c r="E33" t="s">
        <v>286</v>
      </c>
      <c r="F33" t="s">
        <v>145</v>
      </c>
      <c r="G33" t="s">
        <v>73</v>
      </c>
      <c r="H33" t="s">
        <v>73</v>
      </c>
      <c r="I33" t="s">
        <v>60</v>
      </c>
      <c r="J33" t="s">
        <v>60</v>
      </c>
      <c r="K33" s="17" t="s">
        <v>60</v>
      </c>
      <c r="L33" t="s">
        <v>1202</v>
      </c>
      <c r="M33" s="15" t="s">
        <v>283</v>
      </c>
    </row>
    <row r="34" spans="1:25" x14ac:dyDescent="0.25">
      <c r="A34" s="12" t="s">
        <v>41</v>
      </c>
      <c r="B34" t="s">
        <v>41</v>
      </c>
      <c r="C34" s="54" t="s">
        <v>181</v>
      </c>
      <c r="D34" t="s">
        <v>210</v>
      </c>
      <c r="E34" t="s">
        <v>209</v>
      </c>
      <c r="F34" t="s">
        <v>145</v>
      </c>
      <c r="G34" s="68" t="s">
        <v>145</v>
      </c>
      <c r="H34" s="68" t="s">
        <v>145</v>
      </c>
      <c r="I34" t="s">
        <v>60</v>
      </c>
      <c r="J34" t="s">
        <v>59</v>
      </c>
      <c r="K34" t="s">
        <v>60</v>
      </c>
      <c r="L34" t="s">
        <v>1201</v>
      </c>
      <c r="M34" s="58" t="s">
        <v>208</v>
      </c>
    </row>
    <row r="36" spans="1:25" x14ac:dyDescent="0.25">
      <c r="B36" s="1" t="s">
        <v>294</v>
      </c>
      <c r="C36" s="9">
        <f>2/11</f>
        <v>0.18181818181818182</v>
      </c>
      <c r="D36" t="s">
        <v>293</v>
      </c>
      <c r="E36" s="9">
        <f>1/11</f>
        <v>9.0909090909090912E-2</v>
      </c>
      <c r="F36" s="23">
        <v>1</v>
      </c>
      <c r="H36" s="9">
        <f>3/11</f>
        <v>0.27272727272727271</v>
      </c>
      <c r="I36" s="9">
        <f>1/11</f>
        <v>9.0909090909090912E-2</v>
      </c>
      <c r="J36" s="20">
        <f>1/12</f>
        <v>8.3333333333333329E-2</v>
      </c>
      <c r="K36" s="17" t="s">
        <v>59</v>
      </c>
      <c r="M36" t="s">
        <v>1211</v>
      </c>
      <c r="N36" t="s">
        <v>1045</v>
      </c>
      <c r="P36">
        <f>5/12</f>
        <v>0.41666666666666669</v>
      </c>
      <c r="S36" t="s">
        <v>1211</v>
      </c>
      <c r="T36" t="s">
        <v>1045</v>
      </c>
      <c r="W36" t="s">
        <v>1211</v>
      </c>
      <c r="X36" t="s">
        <v>1276</v>
      </c>
      <c r="Y36" t="s">
        <v>1275</v>
      </c>
    </row>
    <row r="37" spans="1:25" x14ac:dyDescent="0.25">
      <c r="B37" s="1" t="s">
        <v>295</v>
      </c>
      <c r="C37" s="23">
        <f>9/11</f>
        <v>0.81818181818181823</v>
      </c>
      <c r="D37" t="s">
        <v>181</v>
      </c>
      <c r="E37" s="23">
        <f>10/11</f>
        <v>0.90909090909090906</v>
      </c>
      <c r="G37" s="23">
        <v>1</v>
      </c>
      <c r="H37" s="23">
        <f>8/11</f>
        <v>0.72727272727272729</v>
      </c>
      <c r="I37" s="23">
        <f>10/11</f>
        <v>0.90909090909090906</v>
      </c>
      <c r="J37" s="23">
        <f>11/12</f>
        <v>0.91666666666666663</v>
      </c>
      <c r="K37" s="17" t="s">
        <v>60</v>
      </c>
      <c r="L37" t="s">
        <v>59</v>
      </c>
      <c r="M37" s="9">
        <f>8/12</f>
        <v>0.66666666666666663</v>
      </c>
      <c r="N37" s="9">
        <f>6/15</f>
        <v>0.4</v>
      </c>
      <c r="R37" t="s">
        <v>1204</v>
      </c>
      <c r="S37" s="9">
        <f>7/12</f>
        <v>0.58333333333333337</v>
      </c>
      <c r="T37" s="9">
        <f>4/15</f>
        <v>0.26666666666666666</v>
      </c>
      <c r="V37" t="s">
        <v>1206</v>
      </c>
      <c r="W37" s="9">
        <f>3/12</f>
        <v>0.25</v>
      </c>
      <c r="X37" s="9">
        <f>0</f>
        <v>0</v>
      </c>
      <c r="Y37" s="9">
        <v>1</v>
      </c>
    </row>
    <row r="38" spans="1:25" x14ac:dyDescent="0.25">
      <c r="L38" t="s">
        <v>61</v>
      </c>
      <c r="M38" s="9">
        <f>2/12</f>
        <v>0.16666666666666666</v>
      </c>
      <c r="N38" s="9">
        <f>2/15</f>
        <v>0.13333333333333333</v>
      </c>
      <c r="R38" t="s">
        <v>1203</v>
      </c>
      <c r="S38" s="9">
        <f>2/12</f>
        <v>0.16666666666666666</v>
      </c>
      <c r="T38" s="9">
        <f>8/15</f>
        <v>0.53333333333333333</v>
      </c>
      <c r="V38" t="s">
        <v>1203</v>
      </c>
      <c r="W38" s="9">
        <f>2/12</f>
        <v>0.16666666666666666</v>
      </c>
      <c r="X38" s="9">
        <f>8/12</f>
        <v>0.66666666666666663</v>
      </c>
      <c r="Y38">
        <v>0</v>
      </c>
    </row>
    <row r="39" spans="1:25" x14ac:dyDescent="0.25">
      <c r="C39" t="s">
        <v>289</v>
      </c>
      <c r="D39" t="s">
        <v>296</v>
      </c>
      <c r="E39" t="s">
        <v>290</v>
      </c>
      <c r="F39" t="s">
        <v>291</v>
      </c>
      <c r="G39" t="s">
        <v>292</v>
      </c>
      <c r="L39" t="s">
        <v>1062</v>
      </c>
      <c r="M39" s="9">
        <f>1/12</f>
        <v>8.3333333333333329E-2</v>
      </c>
      <c r="N39" s="9">
        <f>3/15</f>
        <v>0.2</v>
      </c>
      <c r="R39" t="s">
        <v>440</v>
      </c>
      <c r="S39" s="9">
        <f>3/12</f>
        <v>0.25</v>
      </c>
      <c r="T39" s="9">
        <f>3/15</f>
        <v>0.2</v>
      </c>
      <c r="V39" t="s">
        <v>1205</v>
      </c>
      <c r="W39" s="9">
        <f>7/12</f>
        <v>0.58333333333333337</v>
      </c>
      <c r="X39" s="9">
        <f>4/12</f>
        <v>0.33333333333333331</v>
      </c>
      <c r="Y39">
        <v>0</v>
      </c>
    </row>
    <row r="40" spans="1:25" x14ac:dyDescent="0.25">
      <c r="L40" t="s">
        <v>60</v>
      </c>
      <c r="M40" s="23">
        <f>1/12</f>
        <v>8.3333333333333329E-2</v>
      </c>
      <c r="N40" s="23">
        <f>4/15</f>
        <v>0.26666666666666666</v>
      </c>
    </row>
    <row r="42" spans="1:25" x14ac:dyDescent="0.25">
      <c r="C42" s="4" t="s">
        <v>287</v>
      </c>
    </row>
    <row r="43" spans="1:25" x14ac:dyDescent="0.25">
      <c r="C43" t="s">
        <v>219</v>
      </c>
    </row>
    <row r="44" spans="1:25" x14ac:dyDescent="0.25">
      <c r="C44" t="s">
        <v>220</v>
      </c>
    </row>
    <row r="45" spans="1:25" x14ac:dyDescent="0.25">
      <c r="C45" t="s">
        <v>221</v>
      </c>
    </row>
    <row r="46" spans="1:25" x14ac:dyDescent="0.25">
      <c r="C46" t="s">
        <v>222</v>
      </c>
    </row>
    <row r="48" spans="1:25" x14ac:dyDescent="0.25">
      <c r="C48" t="s">
        <v>223</v>
      </c>
    </row>
    <row r="50" spans="3:23" x14ac:dyDescent="0.25">
      <c r="C50" t="s">
        <v>224</v>
      </c>
    </row>
    <row r="52" spans="3:23" x14ac:dyDescent="0.25">
      <c r="C52" t="s">
        <v>225</v>
      </c>
    </row>
    <row r="54" spans="3:23" x14ac:dyDescent="0.25">
      <c r="C54" t="s">
        <v>226</v>
      </c>
    </row>
    <row r="56" spans="3:23" x14ac:dyDescent="0.25">
      <c r="C56" t="s">
        <v>227</v>
      </c>
    </row>
    <row r="57" spans="3:23" x14ac:dyDescent="0.25">
      <c r="W57">
        <f>3/16</f>
        <v>0.1875</v>
      </c>
    </row>
    <row r="58" spans="3:23" x14ac:dyDescent="0.25">
      <c r="C58" t="s">
        <v>228</v>
      </c>
    </row>
    <row r="60" spans="3:23" x14ac:dyDescent="0.25">
      <c r="C60" t="s">
        <v>229</v>
      </c>
    </row>
    <row r="62" spans="3:23" x14ac:dyDescent="0.25">
      <c r="C62" t="s">
        <v>230</v>
      </c>
    </row>
    <row r="64" spans="3:23" x14ac:dyDescent="0.25">
      <c r="C64" t="s">
        <v>231</v>
      </c>
    </row>
    <row r="66" spans="3:12" x14ac:dyDescent="0.25">
      <c r="C66" t="s">
        <v>232</v>
      </c>
    </row>
    <row r="68" spans="3:12" x14ac:dyDescent="0.25">
      <c r="C68" t="s">
        <v>233</v>
      </c>
    </row>
    <row r="70" spans="3:12" x14ac:dyDescent="0.25">
      <c r="C70" t="s">
        <v>234</v>
      </c>
      <c r="J70" s="4" t="s">
        <v>1089</v>
      </c>
      <c r="K70" s="4" t="s">
        <v>74</v>
      </c>
      <c r="L70" s="4" t="s">
        <v>1090</v>
      </c>
    </row>
    <row r="71" spans="3:12" x14ac:dyDescent="0.25">
      <c r="J71" s="1" t="s">
        <v>30</v>
      </c>
      <c r="K71" t="s">
        <v>75</v>
      </c>
      <c r="L71" t="s">
        <v>60</v>
      </c>
    </row>
    <row r="72" spans="3:12" x14ac:dyDescent="0.25">
      <c r="C72" t="s">
        <v>235</v>
      </c>
      <c r="J72" s="1" t="s">
        <v>31</v>
      </c>
      <c r="K72" t="s">
        <v>81</v>
      </c>
      <c r="L72" t="s">
        <v>60</v>
      </c>
    </row>
    <row r="73" spans="3:12" x14ac:dyDescent="0.25">
      <c r="J73" s="1" t="s">
        <v>32</v>
      </c>
      <c r="K73" t="s">
        <v>82</v>
      </c>
      <c r="L73" t="s">
        <v>60</v>
      </c>
    </row>
    <row r="74" spans="3:12" x14ac:dyDescent="0.25">
      <c r="C74" t="s">
        <v>236</v>
      </c>
      <c r="J74" s="1" t="s">
        <v>33</v>
      </c>
      <c r="K74" t="s">
        <v>83</v>
      </c>
      <c r="L74" t="s">
        <v>60</v>
      </c>
    </row>
    <row r="75" spans="3:12" x14ac:dyDescent="0.25">
      <c r="J75" s="1" t="s">
        <v>34</v>
      </c>
      <c r="K75" t="s">
        <v>81</v>
      </c>
      <c r="L75" t="s">
        <v>60</v>
      </c>
    </row>
    <row r="76" spans="3:12" x14ac:dyDescent="0.25">
      <c r="D76" t="s">
        <v>1211</v>
      </c>
      <c r="E76" t="s">
        <v>1276</v>
      </c>
      <c r="F76" t="s">
        <v>1275</v>
      </c>
      <c r="J76" s="1" t="s">
        <v>35</v>
      </c>
      <c r="K76" t="s">
        <v>84</v>
      </c>
      <c r="L76" t="s">
        <v>60</v>
      </c>
    </row>
    <row r="77" spans="3:12" x14ac:dyDescent="0.25">
      <c r="C77" t="s">
        <v>1102</v>
      </c>
      <c r="D77" s="23">
        <v>1</v>
      </c>
      <c r="E77" s="23">
        <f>12/12</f>
        <v>1</v>
      </c>
      <c r="F77" s="9">
        <v>1</v>
      </c>
      <c r="J77" s="1" t="s">
        <v>37</v>
      </c>
      <c r="K77" t="s">
        <v>89</v>
      </c>
      <c r="L77" t="s">
        <v>60</v>
      </c>
    </row>
    <row r="78" spans="3:12" x14ac:dyDescent="0.25">
      <c r="C78" t="s">
        <v>1103</v>
      </c>
      <c r="D78" s="9">
        <f>1/12</f>
        <v>8.3333333333333329E-2</v>
      </c>
      <c r="E78" s="20">
        <f>1/12</f>
        <v>8.3333333333333329E-2</v>
      </c>
      <c r="F78" s="9">
        <v>1</v>
      </c>
      <c r="J78" s="1" t="s">
        <v>38</v>
      </c>
      <c r="K78" t="s">
        <v>85</v>
      </c>
      <c r="L78" t="s">
        <v>60</v>
      </c>
    </row>
    <row r="79" spans="3:12" x14ac:dyDescent="0.25">
      <c r="C79" t="s">
        <v>1104</v>
      </c>
      <c r="D79" s="9">
        <f>3/12</f>
        <v>0.25</v>
      </c>
      <c r="E79" s="23">
        <f>4/12</f>
        <v>0.33333333333333331</v>
      </c>
      <c r="F79" s="9">
        <v>1</v>
      </c>
      <c r="J79" s="1" t="s">
        <v>39</v>
      </c>
      <c r="K79" t="s">
        <v>86</v>
      </c>
      <c r="L79" t="s">
        <v>59</v>
      </c>
    </row>
    <row r="80" spans="3:12" x14ac:dyDescent="0.25">
      <c r="J80" s="1" t="s">
        <v>40</v>
      </c>
      <c r="K80" t="s">
        <v>84</v>
      </c>
      <c r="L80" t="s">
        <v>60</v>
      </c>
    </row>
    <row r="81" spans="10:12" x14ac:dyDescent="0.25">
      <c r="J81" s="1" t="s">
        <v>42</v>
      </c>
      <c r="K81" t="s">
        <v>76</v>
      </c>
      <c r="L81" t="s">
        <v>60</v>
      </c>
    </row>
    <row r="82" spans="10:12" x14ac:dyDescent="0.25">
      <c r="J82" s="1" t="s">
        <v>44</v>
      </c>
      <c r="K82" t="s">
        <v>75</v>
      </c>
      <c r="L82" t="s">
        <v>60</v>
      </c>
    </row>
    <row r="83" spans="10:12" x14ac:dyDescent="0.25">
      <c r="J83" s="1" t="s">
        <v>45</v>
      </c>
      <c r="K83" t="s">
        <v>88</v>
      </c>
      <c r="L83" t="s">
        <v>59</v>
      </c>
    </row>
    <row r="84" spans="10:12" x14ac:dyDescent="0.25">
      <c r="J84" s="1" t="s">
        <v>47</v>
      </c>
      <c r="K84" t="s">
        <v>77</v>
      </c>
      <c r="L84" t="s">
        <v>59</v>
      </c>
    </row>
    <row r="85" spans="10:12" x14ac:dyDescent="0.25">
      <c r="J85" s="1" t="s">
        <v>50</v>
      </c>
      <c r="K85" t="s">
        <v>84</v>
      </c>
      <c r="L85" t="s">
        <v>60</v>
      </c>
    </row>
    <row r="86" spans="10:12" x14ac:dyDescent="0.25">
      <c r="J86" s="1" t="s">
        <v>49</v>
      </c>
      <c r="K86" t="s">
        <v>75</v>
      </c>
      <c r="L86" t="s">
        <v>60</v>
      </c>
    </row>
    <row r="98" spans="3:5" x14ac:dyDescent="0.25">
      <c r="D98" t="s">
        <v>1211</v>
      </c>
      <c r="E98" t="s">
        <v>1045</v>
      </c>
    </row>
    <row r="99" spans="3:5" x14ac:dyDescent="0.25">
      <c r="C99" t="s">
        <v>1193</v>
      </c>
      <c r="E99" s="9">
        <f>14/15</f>
        <v>0.93333333333333335</v>
      </c>
    </row>
    <row r="100" spans="3:5" x14ac:dyDescent="0.25">
      <c r="C100" t="s">
        <v>1194</v>
      </c>
      <c r="E100" s="9">
        <f>1/15</f>
        <v>6.6666666666666666E-2</v>
      </c>
    </row>
  </sheetData>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76"/>
  <sheetViews>
    <sheetView topLeftCell="A19" workbookViewId="0">
      <selection activeCell="N32" sqref="N32"/>
    </sheetView>
  </sheetViews>
  <sheetFormatPr defaultRowHeight="15" x14ac:dyDescent="0.25"/>
  <cols>
    <col min="6" max="6" width="12.140625" bestFit="1" customWidth="1"/>
    <col min="13" max="13" width="12.140625" bestFit="1" customWidth="1"/>
  </cols>
  <sheetData>
    <row r="1" spans="1:13" x14ac:dyDescent="0.25">
      <c r="A1" s="22" t="s">
        <v>307</v>
      </c>
    </row>
    <row r="2" spans="1:13" x14ac:dyDescent="0.25">
      <c r="C2" s="4" t="s">
        <v>74</v>
      </c>
      <c r="D2" s="4" t="s">
        <v>312</v>
      </c>
      <c r="E2" s="4" t="s">
        <v>311</v>
      </c>
      <c r="F2" s="4" t="s">
        <v>309</v>
      </c>
      <c r="G2" s="4" t="s">
        <v>310</v>
      </c>
      <c r="H2" s="4" t="s">
        <v>315</v>
      </c>
      <c r="I2" s="4" t="s">
        <v>313</v>
      </c>
      <c r="J2" s="4" t="s">
        <v>314</v>
      </c>
      <c r="K2" s="4" t="s">
        <v>72</v>
      </c>
      <c r="L2" s="4" t="s">
        <v>65</v>
      </c>
    </row>
    <row r="3" spans="1:13" x14ac:dyDescent="0.25">
      <c r="A3" t="s">
        <v>1</v>
      </c>
      <c r="B3" s="1" t="s">
        <v>30</v>
      </c>
      <c r="C3" t="s">
        <v>75</v>
      </c>
      <c r="D3" t="s">
        <v>59</v>
      </c>
      <c r="E3" t="s">
        <v>317</v>
      </c>
      <c r="F3" t="s">
        <v>59</v>
      </c>
      <c r="G3" t="s">
        <v>59</v>
      </c>
      <c r="H3" t="s">
        <v>318</v>
      </c>
      <c r="I3" t="s">
        <v>60</v>
      </c>
      <c r="J3" t="s">
        <v>60</v>
      </c>
      <c r="K3" t="s">
        <v>327</v>
      </c>
      <c r="L3" t="s">
        <v>101</v>
      </c>
      <c r="M3" s="15" t="s">
        <v>316</v>
      </c>
    </row>
    <row r="4" spans="1:13" x14ac:dyDescent="0.25">
      <c r="A4" t="s">
        <v>2</v>
      </c>
      <c r="B4" s="1" t="s">
        <v>31</v>
      </c>
      <c r="C4" t="s">
        <v>81</v>
      </c>
      <c r="D4" t="s">
        <v>324</v>
      </c>
      <c r="E4" t="s">
        <v>60</v>
      </c>
      <c r="F4" t="s">
        <v>59</v>
      </c>
      <c r="G4" t="s">
        <v>59</v>
      </c>
      <c r="H4" t="s">
        <v>59</v>
      </c>
      <c r="I4" t="s">
        <v>60</v>
      </c>
      <c r="J4" t="s">
        <v>60</v>
      </c>
      <c r="K4" t="s">
        <v>70</v>
      </c>
      <c r="L4" t="s">
        <v>101</v>
      </c>
      <c r="M4" s="15" t="s">
        <v>319</v>
      </c>
    </row>
    <row r="5" spans="1:13" x14ac:dyDescent="0.25">
      <c r="A5" s="109" t="s">
        <v>4</v>
      </c>
      <c r="B5" s="110" t="s">
        <v>32</v>
      </c>
      <c r="C5" s="109" t="s">
        <v>82</v>
      </c>
      <c r="D5" s="109" t="s">
        <v>64</v>
      </c>
      <c r="E5" s="109" t="s">
        <v>64</v>
      </c>
      <c r="F5" s="109" t="s">
        <v>64</v>
      </c>
      <c r="G5" s="109" t="s">
        <v>64</v>
      </c>
      <c r="H5" s="109" t="s">
        <v>64</v>
      </c>
      <c r="I5" s="109" t="s">
        <v>64</v>
      </c>
      <c r="J5" s="109" t="s">
        <v>64</v>
      </c>
      <c r="K5" s="109" t="s">
        <v>64</v>
      </c>
      <c r="L5" s="109" t="s">
        <v>64</v>
      </c>
    </row>
    <row r="6" spans="1:13" x14ac:dyDescent="0.25">
      <c r="A6" t="s">
        <v>5</v>
      </c>
      <c r="B6" s="1" t="s">
        <v>33</v>
      </c>
      <c r="C6" t="s">
        <v>83</v>
      </c>
      <c r="D6" t="s">
        <v>321</v>
      </c>
      <c r="E6" t="s">
        <v>60</v>
      </c>
      <c r="F6" t="s">
        <v>59</v>
      </c>
      <c r="G6" t="s">
        <v>323</v>
      </c>
      <c r="H6" t="s">
        <v>60</v>
      </c>
      <c r="I6" t="s">
        <v>60</v>
      </c>
      <c r="J6" t="s">
        <v>60</v>
      </c>
      <c r="K6" t="s">
        <v>327</v>
      </c>
      <c r="L6" t="s">
        <v>344</v>
      </c>
      <c r="M6" s="15" t="s">
        <v>320</v>
      </c>
    </row>
    <row r="7" spans="1:13" x14ac:dyDescent="0.25">
      <c r="A7" t="s">
        <v>6</v>
      </c>
      <c r="B7" s="1" t="s">
        <v>34</v>
      </c>
      <c r="C7" t="s">
        <v>81</v>
      </c>
      <c r="D7" t="s">
        <v>60</v>
      </c>
      <c r="E7" t="s">
        <v>60</v>
      </c>
      <c r="F7" t="s">
        <v>59</v>
      </c>
      <c r="G7" t="s">
        <v>59</v>
      </c>
      <c r="H7" t="s">
        <v>60</v>
      </c>
      <c r="I7" t="s">
        <v>59</v>
      </c>
      <c r="J7" t="s">
        <v>59</v>
      </c>
      <c r="K7" t="s">
        <v>327</v>
      </c>
      <c r="L7" t="s">
        <v>115</v>
      </c>
      <c r="M7" s="15" t="s">
        <v>325</v>
      </c>
    </row>
    <row r="8" spans="1:13" x14ac:dyDescent="0.25">
      <c r="A8" t="s">
        <v>7</v>
      </c>
      <c r="B8" s="1" t="s">
        <v>35</v>
      </c>
      <c r="C8" t="s">
        <v>84</v>
      </c>
      <c r="D8" t="s">
        <v>59</v>
      </c>
      <c r="E8" t="s">
        <v>59</v>
      </c>
      <c r="F8" t="s">
        <v>59</v>
      </c>
      <c r="G8" t="s">
        <v>59</v>
      </c>
      <c r="H8" t="s">
        <v>335</v>
      </c>
      <c r="I8" t="s">
        <v>60</v>
      </c>
      <c r="J8" t="s">
        <v>60</v>
      </c>
      <c r="K8" t="s">
        <v>327</v>
      </c>
      <c r="L8" t="s">
        <v>101</v>
      </c>
      <c r="M8" s="15" t="s">
        <v>326</v>
      </c>
    </row>
    <row r="9" spans="1:13" x14ac:dyDescent="0.25">
      <c r="A9" t="s">
        <v>8</v>
      </c>
      <c r="B9" s="1" t="s">
        <v>37</v>
      </c>
      <c r="C9" t="s">
        <v>89</v>
      </c>
      <c r="D9" t="s">
        <v>59</v>
      </c>
      <c r="E9" t="s">
        <v>59</v>
      </c>
      <c r="F9" t="s">
        <v>322</v>
      </c>
      <c r="G9" t="s">
        <v>59</v>
      </c>
      <c r="H9" t="s">
        <v>328</v>
      </c>
      <c r="I9" t="s">
        <v>59</v>
      </c>
      <c r="J9" t="s">
        <v>60</v>
      </c>
      <c r="K9" t="s">
        <v>327</v>
      </c>
      <c r="L9" t="s">
        <v>344</v>
      </c>
      <c r="M9" s="15" t="s">
        <v>1098</v>
      </c>
    </row>
    <row r="10" spans="1:13" x14ac:dyDescent="0.25">
      <c r="A10" t="s">
        <v>9</v>
      </c>
      <c r="B10" s="1" t="s">
        <v>38</v>
      </c>
      <c r="C10" t="s">
        <v>85</v>
      </c>
      <c r="D10" t="s">
        <v>60</v>
      </c>
      <c r="E10" t="s">
        <v>330</v>
      </c>
      <c r="F10" t="s">
        <v>59</v>
      </c>
      <c r="G10" t="s">
        <v>59</v>
      </c>
      <c r="H10" t="s">
        <v>60</v>
      </c>
      <c r="I10" t="s">
        <v>59</v>
      </c>
      <c r="J10" t="s">
        <v>60</v>
      </c>
      <c r="K10" t="s">
        <v>327</v>
      </c>
      <c r="L10" t="s">
        <v>115</v>
      </c>
      <c r="M10" s="15" t="s">
        <v>329</v>
      </c>
    </row>
    <row r="11" spans="1:13" x14ac:dyDescent="0.25">
      <c r="A11" t="s">
        <v>10</v>
      </c>
      <c r="B11" s="1" t="s">
        <v>39</v>
      </c>
      <c r="C11" t="s">
        <v>86</v>
      </c>
      <c r="D11" t="s">
        <v>59</v>
      </c>
      <c r="E11" t="s">
        <v>59</v>
      </c>
      <c r="F11" s="11" t="s">
        <v>60</v>
      </c>
      <c r="G11" s="11" t="s">
        <v>60</v>
      </c>
      <c r="H11" s="11" t="s">
        <v>60</v>
      </c>
      <c r="I11" s="11" t="s">
        <v>60</v>
      </c>
      <c r="J11" s="11" t="s">
        <v>60</v>
      </c>
      <c r="K11" s="11" t="s">
        <v>327</v>
      </c>
      <c r="L11" s="11" t="s">
        <v>1223</v>
      </c>
      <c r="M11" s="15" t="s">
        <v>331</v>
      </c>
    </row>
    <row r="12" spans="1:13" x14ac:dyDescent="0.25">
      <c r="A12" t="s">
        <v>11</v>
      </c>
      <c r="B12" s="1" t="s">
        <v>40</v>
      </c>
      <c r="C12" t="s">
        <v>84</v>
      </c>
      <c r="D12" t="s">
        <v>60</v>
      </c>
      <c r="E12" t="s">
        <v>60</v>
      </c>
      <c r="F12" t="s">
        <v>59</v>
      </c>
      <c r="G12" t="s">
        <v>60</v>
      </c>
      <c r="H12" t="s">
        <v>333</v>
      </c>
      <c r="I12" t="s">
        <v>59</v>
      </c>
      <c r="J12" t="s">
        <v>60</v>
      </c>
      <c r="K12" t="s">
        <v>62</v>
      </c>
      <c r="L12" t="s">
        <v>115</v>
      </c>
      <c r="M12" s="15" t="s">
        <v>332</v>
      </c>
    </row>
    <row r="13" spans="1:13" x14ac:dyDescent="0.25">
      <c r="A13" t="s">
        <v>13</v>
      </c>
      <c r="B13" s="1" t="s">
        <v>42</v>
      </c>
      <c r="C13" t="s">
        <v>76</v>
      </c>
      <c r="D13" t="s">
        <v>59</v>
      </c>
      <c r="E13" t="s">
        <v>59</v>
      </c>
      <c r="F13" t="s">
        <v>59</v>
      </c>
      <c r="G13" t="s">
        <v>59</v>
      </c>
      <c r="H13" t="s">
        <v>60</v>
      </c>
      <c r="I13" t="s">
        <v>337</v>
      </c>
      <c r="J13" t="s">
        <v>59</v>
      </c>
      <c r="K13" t="s">
        <v>327</v>
      </c>
      <c r="L13" t="s">
        <v>115</v>
      </c>
      <c r="M13" s="17" t="s">
        <v>336</v>
      </c>
    </row>
    <row r="14" spans="1:13" x14ac:dyDescent="0.25">
      <c r="A14" s="109" t="s">
        <v>14</v>
      </c>
      <c r="B14" s="110" t="s">
        <v>44</v>
      </c>
      <c r="C14" s="109" t="s">
        <v>75</v>
      </c>
      <c r="D14" s="109" t="s">
        <v>61</v>
      </c>
      <c r="E14" s="109" t="s">
        <v>61</v>
      </c>
      <c r="F14" s="109" t="s">
        <v>61</v>
      </c>
      <c r="G14" s="109" t="s">
        <v>61</v>
      </c>
      <c r="H14" s="109" t="s">
        <v>61</v>
      </c>
      <c r="I14" s="109" t="s">
        <v>61</v>
      </c>
      <c r="J14" s="109" t="s">
        <v>61</v>
      </c>
      <c r="K14" s="109" t="s">
        <v>61</v>
      </c>
      <c r="L14" s="109" t="s">
        <v>61</v>
      </c>
      <c r="M14" s="15" t="s">
        <v>338</v>
      </c>
    </row>
    <row r="15" spans="1:13" x14ac:dyDescent="0.25">
      <c r="A15" t="s">
        <v>15</v>
      </c>
      <c r="B15" s="1" t="s">
        <v>45</v>
      </c>
      <c r="C15" t="s">
        <v>88</v>
      </c>
      <c r="D15" t="s">
        <v>59</v>
      </c>
      <c r="E15" t="s">
        <v>59</v>
      </c>
      <c r="F15" s="11" t="s">
        <v>60</v>
      </c>
      <c r="G15" s="11" t="s">
        <v>59</v>
      </c>
      <c r="H15" s="11" t="s">
        <v>60</v>
      </c>
      <c r="I15" s="11" t="s">
        <v>60</v>
      </c>
      <c r="J15" s="11" t="s">
        <v>60</v>
      </c>
      <c r="K15" s="11" t="s">
        <v>70</v>
      </c>
      <c r="L15" s="11" t="s">
        <v>1223</v>
      </c>
      <c r="M15" s="15" t="s">
        <v>339</v>
      </c>
    </row>
    <row r="16" spans="1:13" x14ac:dyDescent="0.25">
      <c r="A16" t="s">
        <v>16</v>
      </c>
      <c r="B16" s="1" t="s">
        <v>47</v>
      </c>
      <c r="C16" t="s">
        <v>77</v>
      </c>
      <c r="D16" t="s">
        <v>59</v>
      </c>
      <c r="E16" t="s">
        <v>330</v>
      </c>
      <c r="F16" s="11" t="s">
        <v>60</v>
      </c>
      <c r="G16" s="11" t="s">
        <v>60</v>
      </c>
      <c r="H16" s="11" t="s">
        <v>60</v>
      </c>
      <c r="I16" s="11" t="s">
        <v>60</v>
      </c>
      <c r="J16" s="11" t="s">
        <v>60</v>
      </c>
      <c r="K16" s="11" t="s">
        <v>327</v>
      </c>
      <c r="L16" s="11" t="s">
        <v>1223</v>
      </c>
      <c r="M16" s="15" t="s">
        <v>340</v>
      </c>
    </row>
    <row r="17" spans="1:14" x14ac:dyDescent="0.25">
      <c r="A17" t="s">
        <v>17</v>
      </c>
      <c r="B17" s="1" t="s">
        <v>50</v>
      </c>
      <c r="C17" t="s">
        <v>84</v>
      </c>
      <c r="D17" t="s">
        <v>60</v>
      </c>
      <c r="E17" t="s">
        <v>59</v>
      </c>
      <c r="F17" t="s">
        <v>59</v>
      </c>
      <c r="G17" t="s">
        <v>59</v>
      </c>
      <c r="H17" t="s">
        <v>342</v>
      </c>
      <c r="I17" t="s">
        <v>59</v>
      </c>
      <c r="J17" t="s">
        <v>59</v>
      </c>
      <c r="K17" t="s">
        <v>327</v>
      </c>
      <c r="L17" t="s">
        <v>115</v>
      </c>
      <c r="M17" s="15" t="s">
        <v>341</v>
      </c>
    </row>
    <row r="18" spans="1:14" x14ac:dyDescent="0.25">
      <c r="A18" t="s">
        <v>18</v>
      </c>
      <c r="B18" s="1" t="s">
        <v>49</v>
      </c>
      <c r="C18" t="s">
        <v>75</v>
      </c>
      <c r="D18" t="s">
        <v>60</v>
      </c>
      <c r="E18" t="s">
        <v>60</v>
      </c>
      <c r="F18" t="s">
        <v>59</v>
      </c>
      <c r="G18" t="s">
        <v>59</v>
      </c>
      <c r="H18" t="s">
        <v>60</v>
      </c>
      <c r="I18" t="s">
        <v>337</v>
      </c>
      <c r="J18" t="s">
        <v>59</v>
      </c>
      <c r="K18" t="s">
        <v>327</v>
      </c>
      <c r="L18" t="s">
        <v>115</v>
      </c>
      <c r="M18" s="15" t="s">
        <v>343</v>
      </c>
    </row>
    <row r="19" spans="1:14" x14ac:dyDescent="0.25">
      <c r="C19" s="4" t="s">
        <v>59</v>
      </c>
      <c r="D19" s="23">
        <f>9/14</f>
        <v>0.6428571428571429</v>
      </c>
      <c r="E19" s="23">
        <f>9/14</f>
        <v>0.6428571428571429</v>
      </c>
      <c r="F19" s="23">
        <f>11/14</f>
        <v>0.7857142857142857</v>
      </c>
      <c r="G19" s="23">
        <f>11/14</f>
        <v>0.7857142857142857</v>
      </c>
      <c r="H19" s="20">
        <f>6/14</f>
        <v>0.42857142857142855</v>
      </c>
      <c r="I19" s="9">
        <f>5/14</f>
        <v>0.35714285714285715</v>
      </c>
      <c r="J19" s="9">
        <f>4/14</f>
        <v>0.2857142857142857</v>
      </c>
      <c r="K19" s="23">
        <f>12/14</f>
        <v>0.8571428571428571</v>
      </c>
      <c r="L19" s="23">
        <f>8/14</f>
        <v>0.5714285714285714</v>
      </c>
      <c r="M19" s="17" t="s">
        <v>115</v>
      </c>
    </row>
    <row r="20" spans="1:14" x14ac:dyDescent="0.25">
      <c r="A20" s="11" t="s">
        <v>345</v>
      </c>
      <c r="C20" s="4" t="s">
        <v>60</v>
      </c>
      <c r="D20" s="9">
        <f>5/14</f>
        <v>0.35714285714285715</v>
      </c>
      <c r="E20" s="9">
        <f>5/14</f>
        <v>0.35714285714285715</v>
      </c>
      <c r="F20" s="9">
        <f>3/14</f>
        <v>0.21428571428571427</v>
      </c>
      <c r="G20" s="9">
        <f>3/14</f>
        <v>0.21428571428571427</v>
      </c>
      <c r="H20" s="91">
        <f>8/14</f>
        <v>0.5714285714285714</v>
      </c>
      <c r="I20" s="23">
        <f>9/14</f>
        <v>0.6428571428571429</v>
      </c>
      <c r="J20" s="23">
        <f>10/14</f>
        <v>0.7142857142857143</v>
      </c>
      <c r="K20" s="9">
        <f>2/14</f>
        <v>0.14285714285714285</v>
      </c>
      <c r="L20" s="24">
        <f>3/14</f>
        <v>0.21428571428571427</v>
      </c>
      <c r="M20" s="17" t="s">
        <v>101</v>
      </c>
    </row>
    <row r="21" spans="1:14" x14ac:dyDescent="0.25">
      <c r="G21" s="4"/>
      <c r="H21" s="20"/>
      <c r="L21" s="20">
        <f>3/14</f>
        <v>0.21428571428571427</v>
      </c>
      <c r="M21" s="17" t="s">
        <v>112</v>
      </c>
    </row>
    <row r="22" spans="1:14" x14ac:dyDescent="0.25">
      <c r="A22" s="4" t="s">
        <v>308</v>
      </c>
    </row>
    <row r="23" spans="1:14" x14ac:dyDescent="0.25">
      <c r="A23" s="4"/>
      <c r="D23" s="4" t="s">
        <v>312</v>
      </c>
      <c r="E23" s="4" t="s">
        <v>311</v>
      </c>
      <c r="F23" s="4" t="s">
        <v>309</v>
      </c>
      <c r="G23" s="4" t="s">
        <v>310</v>
      </c>
      <c r="H23" s="4" t="s">
        <v>315</v>
      </c>
      <c r="I23" s="4" t="s">
        <v>313</v>
      </c>
      <c r="J23" s="4" t="s">
        <v>314</v>
      </c>
      <c r="K23" s="4" t="s">
        <v>72</v>
      </c>
      <c r="M23" s="4" t="s">
        <v>65</v>
      </c>
    </row>
    <row r="24" spans="1:14" x14ac:dyDescent="0.25">
      <c r="A24" t="s">
        <v>19</v>
      </c>
      <c r="B24" s="1" t="s">
        <v>51</v>
      </c>
      <c r="D24" t="s">
        <v>59</v>
      </c>
      <c r="E24" t="s">
        <v>347</v>
      </c>
      <c r="F24" t="s">
        <v>60</v>
      </c>
      <c r="G24" t="s">
        <v>322</v>
      </c>
      <c r="H24" t="s">
        <v>348</v>
      </c>
      <c r="I24" t="s">
        <v>60</v>
      </c>
      <c r="J24" t="s">
        <v>60</v>
      </c>
      <c r="K24" t="s">
        <v>80</v>
      </c>
      <c r="L24" t="s">
        <v>63</v>
      </c>
      <c r="M24" t="s">
        <v>66</v>
      </c>
      <c r="N24" s="15" t="s">
        <v>346</v>
      </c>
    </row>
    <row r="25" spans="1:14" x14ac:dyDescent="0.25">
      <c r="A25" t="s">
        <v>20</v>
      </c>
      <c r="B25" s="1" t="s">
        <v>52</v>
      </c>
      <c r="D25" t="s">
        <v>59</v>
      </c>
      <c r="E25" t="s">
        <v>347</v>
      </c>
      <c r="F25" t="s">
        <v>350</v>
      </c>
      <c r="G25" t="s">
        <v>60</v>
      </c>
      <c r="H25" t="s">
        <v>60</v>
      </c>
      <c r="I25" t="s">
        <v>60</v>
      </c>
      <c r="J25" t="s">
        <v>60</v>
      </c>
      <c r="K25" t="s">
        <v>351</v>
      </c>
      <c r="L25" t="s">
        <v>70</v>
      </c>
      <c r="M25" t="s">
        <v>115</v>
      </c>
      <c r="N25" s="15" t="s">
        <v>349</v>
      </c>
    </row>
    <row r="26" spans="1:14" x14ac:dyDescent="0.25">
      <c r="A26" t="s">
        <v>21</v>
      </c>
      <c r="B26" s="1" t="s">
        <v>53</v>
      </c>
      <c r="D26" t="s">
        <v>59</v>
      </c>
      <c r="E26" t="s">
        <v>60</v>
      </c>
      <c r="F26" t="s">
        <v>60</v>
      </c>
      <c r="G26" t="s">
        <v>357</v>
      </c>
      <c r="H26" t="s">
        <v>352</v>
      </c>
      <c r="I26" t="s">
        <v>60</v>
      </c>
      <c r="J26" t="s">
        <v>60</v>
      </c>
      <c r="K26" t="s">
        <v>353</v>
      </c>
      <c r="L26" t="s">
        <v>70</v>
      </c>
      <c r="M26" t="s">
        <v>67</v>
      </c>
      <c r="N26" s="15" t="s">
        <v>354</v>
      </c>
    </row>
    <row r="27" spans="1:14" x14ac:dyDescent="0.25">
      <c r="A27" t="s">
        <v>22</v>
      </c>
      <c r="B27" s="3" t="s">
        <v>54</v>
      </c>
      <c r="D27" t="s">
        <v>59</v>
      </c>
      <c r="E27" t="s">
        <v>60</v>
      </c>
      <c r="F27" t="s">
        <v>59</v>
      </c>
      <c r="G27" t="s">
        <v>1105</v>
      </c>
      <c r="H27" t="s">
        <v>356</v>
      </c>
      <c r="I27" t="s">
        <v>60</v>
      </c>
      <c r="J27" t="s">
        <v>60</v>
      </c>
      <c r="K27" t="s">
        <v>327</v>
      </c>
      <c r="L27" t="s">
        <v>62</v>
      </c>
      <c r="M27" t="s">
        <v>66</v>
      </c>
      <c r="N27" s="15" t="s">
        <v>355</v>
      </c>
    </row>
    <row r="28" spans="1:14" x14ac:dyDescent="0.25">
      <c r="A28" t="s">
        <v>23</v>
      </c>
      <c r="B28" s="1" t="s">
        <v>55</v>
      </c>
      <c r="D28" t="s">
        <v>60</v>
      </c>
      <c r="E28" t="s">
        <v>60</v>
      </c>
      <c r="F28" t="s">
        <v>60</v>
      </c>
      <c r="G28" t="s">
        <v>60</v>
      </c>
      <c r="H28" t="s">
        <v>359</v>
      </c>
      <c r="I28" t="s">
        <v>60</v>
      </c>
      <c r="J28" t="s">
        <v>60</v>
      </c>
      <c r="K28" t="s">
        <v>80</v>
      </c>
      <c r="L28" t="s">
        <v>63</v>
      </c>
      <c r="M28" t="s">
        <v>66</v>
      </c>
      <c r="N28" s="15" t="s">
        <v>358</v>
      </c>
    </row>
    <row r="29" spans="1:14" x14ac:dyDescent="0.25">
      <c r="A29" t="s">
        <v>24</v>
      </c>
      <c r="B29" s="1" t="s">
        <v>56</v>
      </c>
      <c r="D29" t="s">
        <v>60</v>
      </c>
      <c r="E29" t="s">
        <v>60</v>
      </c>
      <c r="F29" t="s">
        <v>60</v>
      </c>
      <c r="G29" t="s">
        <v>60</v>
      </c>
      <c r="H29" t="s">
        <v>352</v>
      </c>
      <c r="I29" t="s">
        <v>60</v>
      </c>
      <c r="J29" t="s">
        <v>60</v>
      </c>
      <c r="K29" t="s">
        <v>80</v>
      </c>
      <c r="L29" t="s">
        <v>63</v>
      </c>
      <c r="M29" t="s">
        <v>115</v>
      </c>
      <c r="N29" s="15" t="s">
        <v>360</v>
      </c>
    </row>
    <row r="30" spans="1:14" x14ac:dyDescent="0.25">
      <c r="A30" t="s">
        <v>25</v>
      </c>
      <c r="B30" s="3" t="s">
        <v>36</v>
      </c>
      <c r="D30" t="s">
        <v>59</v>
      </c>
      <c r="E30" t="s">
        <v>60</v>
      </c>
      <c r="F30" t="s">
        <v>59</v>
      </c>
      <c r="G30" t="s">
        <v>362</v>
      </c>
      <c r="H30" t="s">
        <v>363</v>
      </c>
      <c r="I30" t="s">
        <v>370</v>
      </c>
      <c r="J30" t="s">
        <v>59</v>
      </c>
      <c r="K30" t="s">
        <v>62</v>
      </c>
      <c r="L30" t="s">
        <v>62</v>
      </c>
      <c r="M30" t="s">
        <v>66</v>
      </c>
      <c r="N30" s="15" t="s">
        <v>361</v>
      </c>
    </row>
    <row r="31" spans="1:14" x14ac:dyDescent="0.25">
      <c r="A31" t="s">
        <v>26</v>
      </c>
      <c r="B31" s="1" t="s">
        <v>57</v>
      </c>
      <c r="D31" t="s">
        <v>59</v>
      </c>
      <c r="E31" t="s">
        <v>60</v>
      </c>
      <c r="F31" t="s">
        <v>60</v>
      </c>
      <c r="G31" t="s">
        <v>60</v>
      </c>
      <c r="H31" t="s">
        <v>60</v>
      </c>
      <c r="I31" t="s">
        <v>60</v>
      </c>
      <c r="J31" t="s">
        <v>60</v>
      </c>
      <c r="K31" t="s">
        <v>365</v>
      </c>
      <c r="L31" t="s">
        <v>70</v>
      </c>
      <c r="M31" t="s">
        <v>112</v>
      </c>
      <c r="N31" s="15" t="s">
        <v>364</v>
      </c>
    </row>
    <row r="32" spans="1:14" x14ac:dyDescent="0.25">
      <c r="A32" t="s">
        <v>27</v>
      </c>
      <c r="B32" s="1" t="s">
        <v>43</v>
      </c>
      <c r="D32" t="s">
        <v>59</v>
      </c>
      <c r="E32" t="s">
        <v>60</v>
      </c>
      <c r="F32" t="s">
        <v>60</v>
      </c>
      <c r="G32" t="s">
        <v>60</v>
      </c>
      <c r="H32" t="s">
        <v>60</v>
      </c>
      <c r="I32" t="s">
        <v>60</v>
      </c>
      <c r="J32" t="s">
        <v>60</v>
      </c>
      <c r="K32" t="s">
        <v>62</v>
      </c>
      <c r="L32" t="s">
        <v>62</v>
      </c>
      <c r="M32" t="s">
        <v>130</v>
      </c>
      <c r="N32" s="15" t="s">
        <v>366</v>
      </c>
    </row>
    <row r="33" spans="1:22" x14ac:dyDescent="0.25">
      <c r="A33" t="s">
        <v>28</v>
      </c>
      <c r="B33" s="1" t="s">
        <v>46</v>
      </c>
      <c r="D33" t="s">
        <v>59</v>
      </c>
      <c r="E33" t="s">
        <v>60</v>
      </c>
      <c r="F33" t="s">
        <v>60</v>
      </c>
      <c r="G33" t="s">
        <v>60</v>
      </c>
      <c r="H33" t="s">
        <v>60</v>
      </c>
      <c r="I33" t="s">
        <v>60</v>
      </c>
      <c r="J33" t="s">
        <v>60</v>
      </c>
      <c r="K33" t="s">
        <v>62</v>
      </c>
      <c r="L33" t="s">
        <v>62</v>
      </c>
      <c r="M33" t="s">
        <v>112</v>
      </c>
      <c r="N33" s="15" t="s">
        <v>367</v>
      </c>
    </row>
    <row r="34" spans="1:22" x14ac:dyDescent="0.25">
      <c r="A34" t="s">
        <v>29</v>
      </c>
      <c r="B34" s="1" t="s">
        <v>48</v>
      </c>
      <c r="D34" t="s">
        <v>59</v>
      </c>
      <c r="E34" t="s">
        <v>60</v>
      </c>
      <c r="F34" t="s">
        <v>60</v>
      </c>
      <c r="G34" t="s">
        <v>60</v>
      </c>
      <c r="H34" t="s">
        <v>60</v>
      </c>
      <c r="I34" t="s">
        <v>60</v>
      </c>
      <c r="J34" t="s">
        <v>60</v>
      </c>
      <c r="K34" t="s">
        <v>369</v>
      </c>
      <c r="L34" t="s">
        <v>70</v>
      </c>
      <c r="M34" t="s">
        <v>112</v>
      </c>
      <c r="N34" s="15" t="s">
        <v>368</v>
      </c>
    </row>
    <row r="35" spans="1:22" x14ac:dyDescent="0.25">
      <c r="A35" t="s">
        <v>12</v>
      </c>
      <c r="B35" s="12" t="s">
        <v>41</v>
      </c>
      <c r="C35" t="s">
        <v>87</v>
      </c>
      <c r="D35" t="s">
        <v>59</v>
      </c>
      <c r="E35" t="s">
        <v>60</v>
      </c>
      <c r="F35" s="11" t="s">
        <v>60</v>
      </c>
      <c r="G35" s="11" t="s">
        <v>60</v>
      </c>
      <c r="H35" s="11" t="s">
        <v>60</v>
      </c>
      <c r="I35" s="11" t="s">
        <v>60</v>
      </c>
      <c r="J35" s="11" t="s">
        <v>60</v>
      </c>
      <c r="K35" s="11" t="s">
        <v>1224</v>
      </c>
      <c r="L35" t="s">
        <v>1222</v>
      </c>
      <c r="M35" t="s">
        <v>1223</v>
      </c>
      <c r="N35" s="15" t="s">
        <v>334</v>
      </c>
    </row>
    <row r="36" spans="1:22" x14ac:dyDescent="0.25">
      <c r="C36" s="4" t="s">
        <v>59</v>
      </c>
      <c r="D36" s="23">
        <f>10/12</f>
        <v>0.83333333333333337</v>
      </c>
      <c r="E36">
        <v>0</v>
      </c>
      <c r="F36" s="9">
        <f>2/12</f>
        <v>0.16666666666666666</v>
      </c>
      <c r="G36" s="9">
        <f>2/12</f>
        <v>0.16666666666666666</v>
      </c>
      <c r="H36" s="9">
        <f>5/12</f>
        <v>0.41666666666666669</v>
      </c>
      <c r="I36">
        <v>0</v>
      </c>
      <c r="J36" s="9">
        <f>1/12</f>
        <v>8.3333333333333329E-2</v>
      </c>
      <c r="K36" s="8" t="s">
        <v>62</v>
      </c>
      <c r="L36" s="24">
        <f>4/12</f>
        <v>0.33333333333333331</v>
      </c>
      <c r="M36" s="23">
        <f>8/12</f>
        <v>0.66666666666666663</v>
      </c>
      <c r="N36" s="17" t="s">
        <v>115</v>
      </c>
    </row>
    <row r="37" spans="1:22" x14ac:dyDescent="0.25">
      <c r="C37" s="4" t="s">
        <v>60</v>
      </c>
      <c r="D37" s="9">
        <f>2/12</f>
        <v>0.16666666666666666</v>
      </c>
      <c r="E37" s="23">
        <v>1</v>
      </c>
      <c r="F37" s="23">
        <f>10/12</f>
        <v>0.83333333333333337</v>
      </c>
      <c r="G37" s="23">
        <f>10/12</f>
        <v>0.83333333333333337</v>
      </c>
      <c r="H37" t="s">
        <v>352</v>
      </c>
      <c r="I37" s="23">
        <v>1</v>
      </c>
      <c r="J37" s="23">
        <f>11/12</f>
        <v>0.91666666666666663</v>
      </c>
      <c r="K37" s="8" t="s">
        <v>70</v>
      </c>
      <c r="L37" s="23">
        <f>5/12</f>
        <v>0.41666666666666669</v>
      </c>
      <c r="M37" s="9">
        <f>4/12</f>
        <v>0.33333333333333331</v>
      </c>
      <c r="N37" s="17" t="s">
        <v>112</v>
      </c>
    </row>
    <row r="38" spans="1:22" x14ac:dyDescent="0.25">
      <c r="H38" s="20">
        <f>1/12</f>
        <v>8.3333333333333329E-2</v>
      </c>
      <c r="I38" t="s">
        <v>1221</v>
      </c>
      <c r="K38" s="11" t="s">
        <v>63</v>
      </c>
      <c r="L38" s="24">
        <f>3/12</f>
        <v>0.25</v>
      </c>
    </row>
    <row r="39" spans="1:22" x14ac:dyDescent="0.25">
      <c r="H39" s="20">
        <f>6/12</f>
        <v>0.5</v>
      </c>
      <c r="I39" t="s">
        <v>1220</v>
      </c>
      <c r="V39">
        <f>3/16</f>
        <v>0.1875</v>
      </c>
    </row>
    <row r="41" spans="1:22" x14ac:dyDescent="0.25">
      <c r="D41" t="s">
        <v>1211</v>
      </c>
      <c r="E41" t="s">
        <v>1272</v>
      </c>
      <c r="F41" t="s">
        <v>1273</v>
      </c>
      <c r="P41" t="s">
        <v>1211</v>
      </c>
      <c r="Q41" t="s">
        <v>1237</v>
      </c>
    </row>
    <row r="42" spans="1:22" x14ac:dyDescent="0.25">
      <c r="C42" t="s">
        <v>115</v>
      </c>
      <c r="D42" s="24">
        <f>8/12</f>
        <v>0.66666666666666663</v>
      </c>
      <c r="E42" s="24">
        <f>8/11</f>
        <v>0.72727272727272729</v>
      </c>
      <c r="F42" s="20">
        <v>0</v>
      </c>
      <c r="O42" t="s">
        <v>352</v>
      </c>
      <c r="P42" s="9">
        <f>5/12</f>
        <v>0.41666666666666669</v>
      </c>
      <c r="Q42" s="9">
        <f>1/14</f>
        <v>7.1428571428571425E-2</v>
      </c>
    </row>
    <row r="43" spans="1:22" x14ac:dyDescent="0.25">
      <c r="C43" t="s">
        <v>1263</v>
      </c>
      <c r="D43" s="24">
        <v>0</v>
      </c>
      <c r="E43" s="24">
        <f>3/11</f>
        <v>0.27272727272727271</v>
      </c>
      <c r="F43" s="9">
        <v>0</v>
      </c>
    </row>
    <row r="44" spans="1:22" x14ac:dyDescent="0.25">
      <c r="C44" t="s">
        <v>112</v>
      </c>
      <c r="D44" s="24">
        <f>4/12</f>
        <v>0.33333333333333331</v>
      </c>
      <c r="E44" s="52">
        <v>0</v>
      </c>
      <c r="F44" s="9">
        <v>1</v>
      </c>
    </row>
    <row r="47" spans="1:22" x14ac:dyDescent="0.25">
      <c r="D47" t="s">
        <v>1211</v>
      </c>
      <c r="E47" t="s">
        <v>1237</v>
      </c>
    </row>
    <row r="48" spans="1:22" x14ac:dyDescent="0.25">
      <c r="C48" t="s">
        <v>1047</v>
      </c>
      <c r="D48" s="24">
        <f>4/12</f>
        <v>0.33333333333333331</v>
      </c>
      <c r="E48" s="24">
        <f>12/14</f>
        <v>0.8571428571428571</v>
      </c>
    </row>
    <row r="49" spans="3:17" x14ac:dyDescent="0.25">
      <c r="C49" t="s">
        <v>1039</v>
      </c>
      <c r="D49" s="24">
        <f>5/12</f>
        <v>0.41666666666666669</v>
      </c>
      <c r="E49" s="24">
        <f>2/14</f>
        <v>0.14285714285714285</v>
      </c>
    </row>
    <row r="50" spans="3:17" x14ac:dyDescent="0.25">
      <c r="C50" t="s">
        <v>1043</v>
      </c>
      <c r="D50" s="24">
        <f>3/12</f>
        <v>0.25</v>
      </c>
      <c r="E50" s="9">
        <v>0</v>
      </c>
    </row>
    <row r="60" spans="3:17" x14ac:dyDescent="0.25">
      <c r="Q60">
        <f>5/13</f>
        <v>0.38461538461538464</v>
      </c>
    </row>
    <row r="74" spans="2:9" x14ac:dyDescent="0.25">
      <c r="C74" s="4" t="s">
        <v>1302</v>
      </c>
      <c r="D74" s="4" t="s">
        <v>1301</v>
      </c>
      <c r="E74" s="4" t="s">
        <v>1303</v>
      </c>
      <c r="F74" s="4" t="s">
        <v>1304</v>
      </c>
      <c r="G74" s="4" t="s">
        <v>1305</v>
      </c>
      <c r="H74" s="4" t="s">
        <v>314</v>
      </c>
      <c r="I74" s="4" t="s">
        <v>1257</v>
      </c>
    </row>
    <row r="75" spans="2:9" x14ac:dyDescent="0.25">
      <c r="B75" t="s">
        <v>1272</v>
      </c>
      <c r="C75" s="23">
        <f>11/11</f>
        <v>1</v>
      </c>
      <c r="D75" s="23">
        <f>10/11</f>
        <v>0.90909090909090906</v>
      </c>
      <c r="E75" s="23">
        <f>6/11</f>
        <v>0.54545454545454541</v>
      </c>
      <c r="F75" s="23">
        <f>6/11</f>
        <v>0.54545454545454541</v>
      </c>
      <c r="G75" s="20">
        <f>6/11</f>
        <v>0.54545454545454541</v>
      </c>
      <c r="H75" s="9">
        <f>4/11</f>
        <v>0.36363636363636365</v>
      </c>
      <c r="I75" s="9">
        <f>1/11</f>
        <v>9.0909090909090912E-2</v>
      </c>
    </row>
    <row r="76" spans="2:9" x14ac:dyDescent="0.25">
      <c r="B76" t="s">
        <v>1275</v>
      </c>
      <c r="C76">
        <v>0</v>
      </c>
      <c r="D76" s="20">
        <f>1/3</f>
        <v>0.33333333333333331</v>
      </c>
      <c r="E76" s="9">
        <v>1</v>
      </c>
      <c r="F76" s="9">
        <v>1</v>
      </c>
      <c r="G76" s="9">
        <v>0</v>
      </c>
      <c r="H76" s="9">
        <v>0</v>
      </c>
      <c r="I76" s="9">
        <v>0</v>
      </c>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4"/>
  <sheetViews>
    <sheetView topLeftCell="A22" workbookViewId="0">
      <selection activeCell="L36" sqref="L36"/>
    </sheetView>
  </sheetViews>
  <sheetFormatPr defaultRowHeight="15" x14ac:dyDescent="0.25"/>
  <sheetData>
    <row r="1" spans="1:12" x14ac:dyDescent="0.25">
      <c r="A1" s="4" t="s">
        <v>371</v>
      </c>
    </row>
    <row r="3" spans="1:12" x14ac:dyDescent="0.25">
      <c r="C3" s="4" t="s">
        <v>373</v>
      </c>
      <c r="D3" s="4" t="s">
        <v>372</v>
      </c>
      <c r="E3" s="4" t="s">
        <v>377</v>
      </c>
      <c r="F3" s="4" t="s">
        <v>378</v>
      </c>
      <c r="G3" s="4" t="s">
        <v>379</v>
      </c>
      <c r="H3" s="4" t="s">
        <v>374</v>
      </c>
      <c r="I3" s="4" t="s">
        <v>375</v>
      </c>
      <c r="J3" s="4" t="s">
        <v>398</v>
      </c>
    </row>
    <row r="4" spans="1:12" x14ac:dyDescent="0.25">
      <c r="A4" t="s">
        <v>1</v>
      </c>
      <c r="B4" s="1" t="s">
        <v>30</v>
      </c>
      <c r="C4" t="s">
        <v>60</v>
      </c>
      <c r="D4" t="s">
        <v>59</v>
      </c>
      <c r="E4" t="s">
        <v>380</v>
      </c>
      <c r="F4" t="s">
        <v>59</v>
      </c>
      <c r="G4" t="s">
        <v>60</v>
      </c>
      <c r="H4" t="s">
        <v>59</v>
      </c>
      <c r="I4" t="s">
        <v>59</v>
      </c>
      <c r="J4" t="s">
        <v>397</v>
      </c>
      <c r="K4" t="s">
        <v>62</v>
      </c>
      <c r="L4" s="15" t="s">
        <v>376</v>
      </c>
    </row>
    <row r="5" spans="1:12" x14ac:dyDescent="0.25">
      <c r="A5" t="s">
        <v>2</v>
      </c>
      <c r="B5" s="1" t="s">
        <v>31</v>
      </c>
      <c r="C5" t="s">
        <v>60</v>
      </c>
      <c r="D5" t="s">
        <v>59</v>
      </c>
      <c r="E5" t="s">
        <v>61</v>
      </c>
      <c r="F5" t="s">
        <v>61</v>
      </c>
      <c r="G5" t="s">
        <v>61</v>
      </c>
      <c r="H5" t="s">
        <v>61</v>
      </c>
      <c r="I5" t="s">
        <v>61</v>
      </c>
      <c r="J5" t="s">
        <v>396</v>
      </c>
      <c r="K5" t="s">
        <v>61</v>
      </c>
      <c r="L5" s="15" t="s">
        <v>381</v>
      </c>
    </row>
    <row r="6" spans="1:12" x14ac:dyDescent="0.25">
      <c r="A6" t="s">
        <v>4</v>
      </c>
      <c r="B6" s="1" t="s">
        <v>32</v>
      </c>
      <c r="C6" t="s">
        <v>58</v>
      </c>
      <c r="D6" t="s">
        <v>58</v>
      </c>
      <c r="E6" t="s">
        <v>58</v>
      </c>
      <c r="F6" t="s">
        <v>58</v>
      </c>
      <c r="G6" t="s">
        <v>58</v>
      </c>
      <c r="H6" t="s">
        <v>58</v>
      </c>
      <c r="I6" t="s">
        <v>58</v>
      </c>
      <c r="K6" t="s">
        <v>64</v>
      </c>
    </row>
    <row r="7" spans="1:12" x14ac:dyDescent="0.25">
      <c r="A7" t="s">
        <v>5</v>
      </c>
      <c r="B7" s="1" t="s">
        <v>33</v>
      </c>
      <c r="C7" t="s">
        <v>60</v>
      </c>
      <c r="D7" t="s">
        <v>59</v>
      </c>
      <c r="E7" t="s">
        <v>383</v>
      </c>
      <c r="F7" t="s">
        <v>59</v>
      </c>
      <c r="G7" t="s">
        <v>60</v>
      </c>
      <c r="H7" t="s">
        <v>60</v>
      </c>
      <c r="I7" t="s">
        <v>404</v>
      </c>
      <c r="J7" t="s">
        <v>395</v>
      </c>
      <c r="K7" t="s">
        <v>62</v>
      </c>
      <c r="L7" s="15" t="s">
        <v>382</v>
      </c>
    </row>
    <row r="8" spans="1:12" x14ac:dyDescent="0.25">
      <c r="A8" t="s">
        <v>6</v>
      </c>
      <c r="B8" s="1" t="s">
        <v>34</v>
      </c>
      <c r="C8" t="s">
        <v>60</v>
      </c>
      <c r="D8" t="s">
        <v>59</v>
      </c>
      <c r="E8" t="s">
        <v>59</v>
      </c>
      <c r="F8" t="s">
        <v>59</v>
      </c>
      <c r="G8" t="s">
        <v>60</v>
      </c>
      <c r="H8" t="s">
        <v>60</v>
      </c>
      <c r="I8" t="s">
        <v>59</v>
      </c>
      <c r="J8" t="s">
        <v>60</v>
      </c>
      <c r="K8" t="s">
        <v>62</v>
      </c>
      <c r="L8" s="15" t="s">
        <v>384</v>
      </c>
    </row>
    <row r="9" spans="1:12" x14ac:dyDescent="0.25">
      <c r="A9" t="s">
        <v>7</v>
      </c>
      <c r="B9" s="1" t="s">
        <v>35</v>
      </c>
      <c r="C9" t="s">
        <v>60</v>
      </c>
      <c r="D9" t="s">
        <v>59</v>
      </c>
      <c r="E9" t="s">
        <v>386</v>
      </c>
      <c r="F9" t="s">
        <v>322</v>
      </c>
      <c r="G9" t="s">
        <v>60</v>
      </c>
      <c r="H9" t="s">
        <v>60</v>
      </c>
      <c r="I9" t="s">
        <v>59</v>
      </c>
      <c r="J9" t="s">
        <v>394</v>
      </c>
      <c r="K9" t="s">
        <v>883</v>
      </c>
      <c r="L9" s="15" t="s">
        <v>385</v>
      </c>
    </row>
    <row r="10" spans="1:12" x14ac:dyDescent="0.25">
      <c r="A10" t="s">
        <v>8</v>
      </c>
      <c r="B10" s="1" t="s">
        <v>37</v>
      </c>
      <c r="C10" t="s">
        <v>60</v>
      </c>
      <c r="D10" t="s">
        <v>1092</v>
      </c>
      <c r="E10" t="s">
        <v>61</v>
      </c>
      <c r="F10" t="s">
        <v>61</v>
      </c>
      <c r="G10" t="s">
        <v>61</v>
      </c>
      <c r="H10" t="s">
        <v>61</v>
      </c>
      <c r="I10" t="s">
        <v>61</v>
      </c>
      <c r="J10" t="s">
        <v>394</v>
      </c>
      <c r="K10" t="s">
        <v>61</v>
      </c>
      <c r="L10" s="15" t="s">
        <v>388</v>
      </c>
    </row>
    <row r="11" spans="1:12" x14ac:dyDescent="0.25">
      <c r="A11" t="s">
        <v>9</v>
      </c>
      <c r="B11" s="1" t="s">
        <v>38</v>
      </c>
      <c r="C11" t="s">
        <v>390</v>
      </c>
      <c r="D11" t="s">
        <v>59</v>
      </c>
      <c r="E11" t="s">
        <v>59</v>
      </c>
      <c r="F11" t="s">
        <v>61</v>
      </c>
      <c r="G11" t="s">
        <v>61</v>
      </c>
      <c r="H11" t="s">
        <v>61</v>
      </c>
      <c r="I11" t="s">
        <v>59</v>
      </c>
      <c r="J11" t="s">
        <v>60</v>
      </c>
      <c r="K11" t="s">
        <v>62</v>
      </c>
      <c r="L11" s="15" t="s">
        <v>389</v>
      </c>
    </row>
    <row r="12" spans="1:12" x14ac:dyDescent="0.25">
      <c r="A12" t="s">
        <v>10</v>
      </c>
      <c r="B12" s="66" t="s">
        <v>39</v>
      </c>
      <c r="C12" s="67" t="s">
        <v>60</v>
      </c>
      <c r="D12" s="67" t="s">
        <v>59</v>
      </c>
      <c r="E12" s="67" t="s">
        <v>59</v>
      </c>
      <c r="F12" s="67" t="s">
        <v>59</v>
      </c>
      <c r="G12" s="67" t="s">
        <v>60</v>
      </c>
      <c r="H12" s="67" t="s">
        <v>60</v>
      </c>
      <c r="I12" s="67" t="s">
        <v>59</v>
      </c>
      <c r="J12" s="67" t="s">
        <v>60</v>
      </c>
      <c r="K12" s="67" t="s">
        <v>62</v>
      </c>
      <c r="L12" s="15" t="s">
        <v>391</v>
      </c>
    </row>
    <row r="13" spans="1:12" x14ac:dyDescent="0.25">
      <c r="A13" t="s">
        <v>11</v>
      </c>
      <c r="B13" s="1" t="s">
        <v>40</v>
      </c>
      <c r="C13" t="s">
        <v>60</v>
      </c>
      <c r="D13" t="s">
        <v>59</v>
      </c>
      <c r="E13" t="s">
        <v>393</v>
      </c>
      <c r="F13" t="s">
        <v>59</v>
      </c>
      <c r="G13" t="s">
        <v>60</v>
      </c>
      <c r="H13" t="s">
        <v>347</v>
      </c>
      <c r="I13" t="s">
        <v>59</v>
      </c>
      <c r="J13" t="s">
        <v>407</v>
      </c>
      <c r="K13" t="s">
        <v>62</v>
      </c>
      <c r="L13" s="15" t="s">
        <v>392</v>
      </c>
    </row>
    <row r="14" spans="1:12" x14ac:dyDescent="0.25">
      <c r="A14" t="s">
        <v>13</v>
      </c>
      <c r="B14" s="1" t="s">
        <v>42</v>
      </c>
      <c r="C14" t="s">
        <v>60</v>
      </c>
      <c r="D14" t="s">
        <v>59</v>
      </c>
      <c r="E14" t="s">
        <v>59</v>
      </c>
      <c r="F14" t="s">
        <v>61</v>
      </c>
      <c r="G14" t="s">
        <v>61</v>
      </c>
      <c r="H14" t="s">
        <v>60</v>
      </c>
      <c r="I14" t="s">
        <v>59</v>
      </c>
      <c r="J14" t="s">
        <v>60</v>
      </c>
      <c r="K14" t="s">
        <v>62</v>
      </c>
      <c r="L14" s="15" t="s">
        <v>401</v>
      </c>
    </row>
    <row r="15" spans="1:12" x14ac:dyDescent="0.25">
      <c r="A15" t="s">
        <v>14</v>
      </c>
      <c r="B15" s="1" t="s">
        <v>44</v>
      </c>
      <c r="C15" t="s">
        <v>60</v>
      </c>
      <c r="D15" t="s">
        <v>59</v>
      </c>
      <c r="E15" t="s">
        <v>59</v>
      </c>
      <c r="F15" t="s">
        <v>59</v>
      </c>
      <c r="G15" t="s">
        <v>60</v>
      </c>
      <c r="H15" t="s">
        <v>60</v>
      </c>
      <c r="I15" t="s">
        <v>404</v>
      </c>
      <c r="J15" t="s">
        <v>403</v>
      </c>
      <c r="K15" t="s">
        <v>62</v>
      </c>
      <c r="L15" s="15" t="s">
        <v>402</v>
      </c>
    </row>
    <row r="16" spans="1:12" x14ac:dyDescent="0.25">
      <c r="A16" t="s">
        <v>15</v>
      </c>
      <c r="B16" s="66" t="s">
        <v>45</v>
      </c>
      <c r="C16" s="67" t="s">
        <v>60</v>
      </c>
      <c r="D16" s="67" t="s">
        <v>59</v>
      </c>
      <c r="E16" s="67" t="s">
        <v>59</v>
      </c>
      <c r="F16" s="67" t="s">
        <v>59</v>
      </c>
      <c r="G16" s="67" t="s">
        <v>59</v>
      </c>
      <c r="H16" s="67" t="s">
        <v>60</v>
      </c>
      <c r="I16" s="67" t="s">
        <v>59</v>
      </c>
      <c r="J16" s="67" t="s">
        <v>60</v>
      </c>
      <c r="K16" s="67" t="s">
        <v>883</v>
      </c>
      <c r="L16" s="15" t="s">
        <v>405</v>
      </c>
    </row>
    <row r="17" spans="1:21" x14ac:dyDescent="0.25">
      <c r="A17" t="s">
        <v>16</v>
      </c>
      <c r="B17" s="66" t="s">
        <v>47</v>
      </c>
      <c r="C17" s="67" t="s">
        <v>60</v>
      </c>
      <c r="D17" s="67" t="s">
        <v>387</v>
      </c>
      <c r="E17" s="67" t="s">
        <v>59</v>
      </c>
      <c r="F17" s="67" t="s">
        <v>59</v>
      </c>
      <c r="G17" s="67" t="s">
        <v>60</v>
      </c>
      <c r="H17" s="67" t="s">
        <v>60</v>
      </c>
      <c r="I17" s="67" t="s">
        <v>59</v>
      </c>
      <c r="J17" s="67" t="s">
        <v>60</v>
      </c>
      <c r="K17" s="67" t="s">
        <v>62</v>
      </c>
      <c r="L17" s="15" t="s">
        <v>406</v>
      </c>
    </row>
    <row r="18" spans="1:21" x14ac:dyDescent="0.25">
      <c r="A18" t="s">
        <v>17</v>
      </c>
      <c r="B18" s="1" t="s">
        <v>50</v>
      </c>
      <c r="C18" t="s">
        <v>410</v>
      </c>
      <c r="D18" t="s">
        <v>59</v>
      </c>
      <c r="E18" t="s">
        <v>60</v>
      </c>
      <c r="F18" t="s">
        <v>60</v>
      </c>
      <c r="G18" t="s">
        <v>60</v>
      </c>
      <c r="H18" t="s">
        <v>60</v>
      </c>
      <c r="I18" t="s">
        <v>411</v>
      </c>
      <c r="J18" t="s">
        <v>409</v>
      </c>
      <c r="K18" t="s">
        <v>62</v>
      </c>
      <c r="L18" s="15" t="s">
        <v>408</v>
      </c>
    </row>
    <row r="19" spans="1:21" x14ac:dyDescent="0.25">
      <c r="A19" t="s">
        <v>18</v>
      </c>
      <c r="B19" s="1" t="s">
        <v>49</v>
      </c>
      <c r="C19" t="s">
        <v>60</v>
      </c>
      <c r="D19" t="s">
        <v>59</v>
      </c>
      <c r="E19" t="s">
        <v>59</v>
      </c>
      <c r="F19" t="s">
        <v>60</v>
      </c>
      <c r="G19" t="s">
        <v>60</v>
      </c>
      <c r="H19" t="s">
        <v>412</v>
      </c>
      <c r="I19" t="s">
        <v>59</v>
      </c>
      <c r="J19" t="s">
        <v>415</v>
      </c>
      <c r="K19" t="s">
        <v>62</v>
      </c>
      <c r="L19" s="15" t="s">
        <v>414</v>
      </c>
    </row>
    <row r="20" spans="1:21" x14ac:dyDescent="0.25">
      <c r="B20" s="2" t="s">
        <v>59</v>
      </c>
      <c r="C20" s="9">
        <f>2/15</f>
        <v>0.13333333333333333</v>
      </c>
      <c r="D20" s="23">
        <f>15/15</f>
        <v>1</v>
      </c>
      <c r="E20" s="23">
        <f>12/15</f>
        <v>0.8</v>
      </c>
      <c r="F20" s="23">
        <f>9/15</f>
        <v>0.6</v>
      </c>
      <c r="G20" s="9">
        <f>1/15</f>
        <v>6.6666666666666666E-2</v>
      </c>
      <c r="H20" s="9">
        <f>2/15</f>
        <v>0.13333333333333333</v>
      </c>
      <c r="I20" s="23">
        <f>13/15</f>
        <v>0.8666666666666667</v>
      </c>
      <c r="J20" s="23">
        <f>9/15</f>
        <v>0.6</v>
      </c>
    </row>
    <row r="21" spans="1:21" x14ac:dyDescent="0.25">
      <c r="B21" s="2" t="s">
        <v>60</v>
      </c>
      <c r="C21" s="23">
        <f>13/15</f>
        <v>0.8666666666666667</v>
      </c>
      <c r="D21" s="9">
        <v>0</v>
      </c>
      <c r="E21" s="9">
        <f>1/15</f>
        <v>6.6666666666666666E-2</v>
      </c>
      <c r="F21" s="9">
        <f>2/15</f>
        <v>0.13333333333333333</v>
      </c>
      <c r="G21" s="23">
        <f>10/15</f>
        <v>0.66666666666666663</v>
      </c>
      <c r="H21" s="23">
        <f>10/15</f>
        <v>0.66666666666666663</v>
      </c>
      <c r="I21" s="9">
        <v>0</v>
      </c>
      <c r="J21" s="9">
        <f>6/15</f>
        <v>0.4</v>
      </c>
      <c r="K21" s="15" t="s">
        <v>436</v>
      </c>
      <c r="T21" t="s">
        <v>62</v>
      </c>
      <c r="U21" s="9">
        <f>12/16</f>
        <v>0.75</v>
      </c>
    </row>
    <row r="22" spans="1:21" x14ac:dyDescent="0.25">
      <c r="B22" s="2" t="s">
        <v>61</v>
      </c>
      <c r="C22">
        <v>0</v>
      </c>
      <c r="D22" s="9">
        <v>0</v>
      </c>
      <c r="E22" s="9">
        <f>2/15</f>
        <v>0.13333333333333333</v>
      </c>
      <c r="F22" s="9">
        <f>4/15</f>
        <v>0.26666666666666666</v>
      </c>
      <c r="G22" s="9">
        <f>4/15</f>
        <v>0.26666666666666666</v>
      </c>
      <c r="H22" s="9">
        <f>3/15</f>
        <v>0.2</v>
      </c>
      <c r="I22" s="9">
        <f>2/15</f>
        <v>0.13333333333333333</v>
      </c>
      <c r="J22">
        <v>0</v>
      </c>
      <c r="T22" t="s">
        <v>70</v>
      </c>
      <c r="U22" s="53">
        <f>2/16</f>
        <v>0.125</v>
      </c>
    </row>
    <row r="23" spans="1:21" x14ac:dyDescent="0.25">
      <c r="A23" s="4" t="s">
        <v>413</v>
      </c>
      <c r="T23" t="s">
        <v>61</v>
      </c>
      <c r="U23" s="53">
        <f>2/16</f>
        <v>0.125</v>
      </c>
    </row>
    <row r="24" spans="1:21" x14ac:dyDescent="0.25">
      <c r="C24" s="4" t="s">
        <v>373</v>
      </c>
      <c r="D24" s="4" t="s">
        <v>372</v>
      </c>
      <c r="E24" s="4" t="s">
        <v>377</v>
      </c>
      <c r="F24" s="4" t="s">
        <v>378</v>
      </c>
      <c r="G24" s="4" t="s">
        <v>379</v>
      </c>
      <c r="H24" s="4" t="s">
        <v>374</v>
      </c>
      <c r="I24" s="4" t="s">
        <v>375</v>
      </c>
      <c r="J24" s="4" t="s">
        <v>398</v>
      </c>
      <c r="M24" s="4" t="s">
        <v>1094</v>
      </c>
    </row>
    <row r="25" spans="1:21" x14ac:dyDescent="0.25">
      <c r="A25" t="s">
        <v>19</v>
      </c>
      <c r="B25" s="1" t="s">
        <v>51</v>
      </c>
      <c r="C25" t="s">
        <v>419</v>
      </c>
      <c r="D25" t="s">
        <v>1093</v>
      </c>
      <c r="E25" t="s">
        <v>61</v>
      </c>
      <c r="F25" t="s">
        <v>61</v>
      </c>
      <c r="G25" t="s">
        <v>61</v>
      </c>
      <c r="H25" t="s">
        <v>417</v>
      </c>
      <c r="I25" t="s">
        <v>59</v>
      </c>
      <c r="J25" t="s">
        <v>60</v>
      </c>
      <c r="K25" t="s">
        <v>70</v>
      </c>
      <c r="L25" s="15" t="s">
        <v>416</v>
      </c>
      <c r="M25" s="28" t="s">
        <v>1095</v>
      </c>
    </row>
    <row r="26" spans="1:21" x14ac:dyDescent="0.25">
      <c r="A26" t="s">
        <v>20</v>
      </c>
      <c r="B26" s="1" t="s">
        <v>52</v>
      </c>
      <c r="C26" t="s">
        <v>60</v>
      </c>
      <c r="D26" t="s">
        <v>59</v>
      </c>
      <c r="E26" t="s">
        <v>59</v>
      </c>
      <c r="F26" t="s">
        <v>59</v>
      </c>
      <c r="G26" t="s">
        <v>59</v>
      </c>
      <c r="H26" t="s">
        <v>60</v>
      </c>
      <c r="I26" t="s">
        <v>420</v>
      </c>
      <c r="J26" t="s">
        <v>60</v>
      </c>
      <c r="K26" t="s">
        <v>62</v>
      </c>
      <c r="L26" s="15" t="s">
        <v>418</v>
      </c>
    </row>
    <row r="27" spans="1:21" x14ac:dyDescent="0.25">
      <c r="A27" t="s">
        <v>21</v>
      </c>
      <c r="B27" s="1" t="s">
        <v>53</v>
      </c>
      <c r="C27" t="s">
        <v>60</v>
      </c>
      <c r="D27" t="s">
        <v>59</v>
      </c>
      <c r="E27" t="s">
        <v>59</v>
      </c>
      <c r="F27" t="s">
        <v>59</v>
      </c>
      <c r="G27" t="s">
        <v>60</v>
      </c>
      <c r="H27" t="s">
        <v>60</v>
      </c>
      <c r="I27" t="s">
        <v>59</v>
      </c>
      <c r="J27" t="s">
        <v>60</v>
      </c>
      <c r="K27" t="s">
        <v>62</v>
      </c>
      <c r="L27" s="15" t="s">
        <v>1044</v>
      </c>
    </row>
    <row r="28" spans="1:21" x14ac:dyDescent="0.25">
      <c r="A28" t="s">
        <v>22</v>
      </c>
      <c r="B28" s="3" t="s">
        <v>54</v>
      </c>
      <c r="C28" t="s">
        <v>60</v>
      </c>
      <c r="D28" t="s">
        <v>59</v>
      </c>
      <c r="E28" t="s">
        <v>59</v>
      </c>
      <c r="F28" t="s">
        <v>59</v>
      </c>
      <c r="G28" t="s">
        <v>59</v>
      </c>
      <c r="H28" t="s">
        <v>422</v>
      </c>
      <c r="I28" t="s">
        <v>59</v>
      </c>
      <c r="J28" t="s">
        <v>60</v>
      </c>
      <c r="K28" t="s">
        <v>62</v>
      </c>
      <c r="L28" s="15" t="s">
        <v>421</v>
      </c>
    </row>
    <row r="29" spans="1:21" x14ac:dyDescent="0.25">
      <c r="A29" t="s">
        <v>23</v>
      </c>
      <c r="B29" s="1" t="s">
        <v>55</v>
      </c>
      <c r="C29" t="s">
        <v>60</v>
      </c>
      <c r="D29" t="s">
        <v>59</v>
      </c>
      <c r="E29" t="s">
        <v>61</v>
      </c>
      <c r="F29" t="s">
        <v>59</v>
      </c>
      <c r="G29" t="s">
        <v>60</v>
      </c>
      <c r="H29" t="s">
        <v>60</v>
      </c>
      <c r="I29" t="s">
        <v>59</v>
      </c>
      <c r="J29" t="s">
        <v>424</v>
      </c>
      <c r="K29" t="s">
        <v>62</v>
      </c>
      <c r="L29" s="15" t="s">
        <v>423</v>
      </c>
    </row>
    <row r="30" spans="1:21" x14ac:dyDescent="0.25">
      <c r="A30" t="s">
        <v>24</v>
      </c>
      <c r="B30" s="1" t="s">
        <v>56</v>
      </c>
      <c r="C30" t="s">
        <v>60</v>
      </c>
      <c r="D30" t="s">
        <v>59</v>
      </c>
      <c r="E30" t="s">
        <v>61</v>
      </c>
      <c r="F30" t="s">
        <v>59</v>
      </c>
      <c r="G30" t="s">
        <v>59</v>
      </c>
      <c r="H30" t="s">
        <v>60</v>
      </c>
      <c r="I30" t="s">
        <v>59</v>
      </c>
      <c r="J30" t="s">
        <v>426</v>
      </c>
      <c r="K30" t="s">
        <v>62</v>
      </c>
      <c r="L30" s="15" t="s">
        <v>425</v>
      </c>
    </row>
    <row r="31" spans="1:21" x14ac:dyDescent="0.25">
      <c r="A31" t="s">
        <v>25</v>
      </c>
      <c r="B31" s="3" t="s">
        <v>36</v>
      </c>
      <c r="C31" t="s">
        <v>60</v>
      </c>
      <c r="D31" t="s">
        <v>59</v>
      </c>
      <c r="E31" t="s">
        <v>59</v>
      </c>
      <c r="F31" t="s">
        <v>59</v>
      </c>
      <c r="G31" t="s">
        <v>59</v>
      </c>
      <c r="H31" t="s">
        <v>59</v>
      </c>
      <c r="I31" t="s">
        <v>59</v>
      </c>
      <c r="J31" t="s">
        <v>60</v>
      </c>
      <c r="K31" t="s">
        <v>62</v>
      </c>
      <c r="L31" s="15" t="s">
        <v>427</v>
      </c>
    </row>
    <row r="32" spans="1:21" x14ac:dyDescent="0.25">
      <c r="A32" t="s">
        <v>26</v>
      </c>
      <c r="B32" s="1" t="s">
        <v>57</v>
      </c>
      <c r="C32" t="s">
        <v>60</v>
      </c>
      <c r="D32" t="s">
        <v>59</v>
      </c>
      <c r="E32" t="s">
        <v>429</v>
      </c>
      <c r="F32" t="s">
        <v>59</v>
      </c>
      <c r="G32" t="s">
        <v>59</v>
      </c>
      <c r="H32" t="s">
        <v>60</v>
      </c>
      <c r="I32" t="s">
        <v>59</v>
      </c>
      <c r="J32" t="s">
        <v>430</v>
      </c>
      <c r="K32" t="s">
        <v>62</v>
      </c>
      <c r="L32" s="15" t="s">
        <v>428</v>
      </c>
    </row>
    <row r="33" spans="1:12" x14ac:dyDescent="0.25">
      <c r="A33" t="s">
        <v>27</v>
      </c>
      <c r="B33" s="1" t="s">
        <v>43</v>
      </c>
      <c r="C33" t="s">
        <v>60</v>
      </c>
      <c r="D33" t="s">
        <v>60</v>
      </c>
      <c r="E33" t="s">
        <v>60</v>
      </c>
      <c r="F33" t="s">
        <v>60</v>
      </c>
      <c r="G33" t="s">
        <v>60</v>
      </c>
      <c r="H33" t="s">
        <v>59</v>
      </c>
      <c r="I33" t="s">
        <v>60</v>
      </c>
      <c r="J33" t="s">
        <v>60</v>
      </c>
      <c r="K33" t="s">
        <v>64</v>
      </c>
      <c r="L33" s="15" t="s">
        <v>431</v>
      </c>
    </row>
    <row r="34" spans="1:12" x14ac:dyDescent="0.25">
      <c r="A34" t="s">
        <v>28</v>
      </c>
      <c r="B34" s="1" t="s">
        <v>46</v>
      </c>
      <c r="C34" t="s">
        <v>60</v>
      </c>
      <c r="D34" t="s">
        <v>434</v>
      </c>
      <c r="E34" t="s">
        <v>60</v>
      </c>
      <c r="F34" t="s">
        <v>59</v>
      </c>
      <c r="G34" t="s">
        <v>60</v>
      </c>
      <c r="H34" t="s">
        <v>59</v>
      </c>
      <c r="I34" t="s">
        <v>59</v>
      </c>
      <c r="J34" t="s">
        <v>59</v>
      </c>
      <c r="K34" t="s">
        <v>62</v>
      </c>
      <c r="L34" s="15" t="s">
        <v>432</v>
      </c>
    </row>
    <row r="35" spans="1:12" x14ac:dyDescent="0.25">
      <c r="A35" t="s">
        <v>29</v>
      </c>
      <c r="B35" s="1" t="s">
        <v>48</v>
      </c>
      <c r="C35" t="s">
        <v>419</v>
      </c>
      <c r="D35" t="s">
        <v>59</v>
      </c>
      <c r="E35" t="s">
        <v>435</v>
      </c>
      <c r="F35" t="s">
        <v>59</v>
      </c>
      <c r="G35" t="s">
        <v>59</v>
      </c>
      <c r="H35" t="s">
        <v>59</v>
      </c>
      <c r="I35" t="s">
        <v>420</v>
      </c>
      <c r="J35" t="s">
        <v>60</v>
      </c>
      <c r="K35" t="s">
        <v>62</v>
      </c>
      <c r="L35" s="15" t="s">
        <v>433</v>
      </c>
    </row>
    <row r="36" spans="1:12" x14ac:dyDescent="0.25">
      <c r="A36" t="s">
        <v>12</v>
      </c>
      <c r="B36" s="12" t="s">
        <v>41</v>
      </c>
      <c r="C36" t="s">
        <v>60</v>
      </c>
      <c r="D36" t="s">
        <v>59</v>
      </c>
      <c r="E36" t="s">
        <v>400</v>
      </c>
      <c r="F36" t="s">
        <v>59</v>
      </c>
      <c r="G36" t="s">
        <v>59</v>
      </c>
      <c r="H36" t="s">
        <v>60</v>
      </c>
      <c r="I36" t="s">
        <v>59</v>
      </c>
      <c r="J36" t="s">
        <v>60</v>
      </c>
      <c r="K36" t="s">
        <v>62</v>
      </c>
      <c r="L36" s="15" t="s">
        <v>399</v>
      </c>
    </row>
    <row r="37" spans="1:12" x14ac:dyDescent="0.25">
      <c r="B37" s="2" t="s">
        <v>59</v>
      </c>
      <c r="C37" s="9">
        <f>2/12</f>
        <v>0.16666666666666666</v>
      </c>
      <c r="D37" s="23">
        <f>11/12</f>
        <v>0.91666666666666663</v>
      </c>
      <c r="E37" s="23">
        <f>6/12</f>
        <v>0.5</v>
      </c>
      <c r="F37" s="90">
        <f>10/12</f>
        <v>0.83333333333333337</v>
      </c>
      <c r="G37" s="23">
        <f>7/12</f>
        <v>0.58333333333333337</v>
      </c>
      <c r="H37" s="23">
        <f>6/12</f>
        <v>0.5</v>
      </c>
      <c r="I37" s="23">
        <f>11/12</f>
        <v>0.91666666666666663</v>
      </c>
      <c r="J37" s="9">
        <f>4/12</f>
        <v>0.33333333333333331</v>
      </c>
    </row>
    <row r="38" spans="1:12" x14ac:dyDescent="0.25">
      <c r="B38" s="2" t="s">
        <v>60</v>
      </c>
      <c r="C38" s="23">
        <f>10/12</f>
        <v>0.83333333333333337</v>
      </c>
      <c r="D38" s="9">
        <f>1/12</f>
        <v>8.3333333333333329E-2</v>
      </c>
      <c r="E38" s="9">
        <f>3/12</f>
        <v>0.25</v>
      </c>
      <c r="F38" s="53">
        <f>1/12</f>
        <v>8.3333333333333329E-2</v>
      </c>
      <c r="G38" s="9">
        <f>4/12</f>
        <v>0.33333333333333331</v>
      </c>
      <c r="H38" s="23">
        <f>6/12</f>
        <v>0.5</v>
      </c>
      <c r="I38" s="9">
        <f>1/12</f>
        <v>8.3333333333333329E-2</v>
      </c>
      <c r="J38" s="23">
        <f>8/12</f>
        <v>0.66666666666666663</v>
      </c>
      <c r="K38" s="15" t="s">
        <v>437</v>
      </c>
    </row>
    <row r="39" spans="1:12" x14ac:dyDescent="0.25">
      <c r="B39" s="2" t="s">
        <v>61</v>
      </c>
      <c r="C39">
        <v>0</v>
      </c>
      <c r="D39" s="9">
        <v>0</v>
      </c>
      <c r="E39" s="9">
        <f>3/12</f>
        <v>0.25</v>
      </c>
      <c r="F39" s="53">
        <f>1/12</f>
        <v>8.3333333333333329E-2</v>
      </c>
      <c r="G39" s="9">
        <f>1/12</f>
        <v>8.3333333333333329E-2</v>
      </c>
      <c r="H39">
        <v>0</v>
      </c>
      <c r="I39" s="9">
        <v>0</v>
      </c>
      <c r="J39">
        <v>0</v>
      </c>
    </row>
    <row r="40" spans="1:12" x14ac:dyDescent="0.25">
      <c r="K40" s="9">
        <f>10/11</f>
        <v>0.90909090909090906</v>
      </c>
      <c r="L40" s="4" t="s">
        <v>62</v>
      </c>
    </row>
    <row r="41" spans="1:12" x14ac:dyDescent="0.25">
      <c r="C41" t="s">
        <v>1225</v>
      </c>
      <c r="K41" s="20">
        <f>1/11</f>
        <v>9.0909090909090912E-2</v>
      </c>
      <c r="L41" s="4" t="s">
        <v>70</v>
      </c>
    </row>
    <row r="42" spans="1:12" x14ac:dyDescent="0.25">
      <c r="C42" t="s">
        <v>1038</v>
      </c>
      <c r="D42" t="s">
        <v>1045</v>
      </c>
    </row>
    <row r="43" spans="1:12" x14ac:dyDescent="0.25">
      <c r="B43" t="s">
        <v>59</v>
      </c>
      <c r="C43" s="9">
        <f>10/11</f>
        <v>0.90909090909090906</v>
      </c>
      <c r="D43" s="9">
        <v>1</v>
      </c>
      <c r="G43" t="s">
        <v>1038</v>
      </c>
      <c r="H43" t="s">
        <v>1045</v>
      </c>
    </row>
    <row r="44" spans="1:12" x14ac:dyDescent="0.25">
      <c r="B44" t="s">
        <v>60</v>
      </c>
      <c r="C44" s="9">
        <f>1/11</f>
        <v>9.0909090909090912E-2</v>
      </c>
      <c r="D44" s="9">
        <v>0</v>
      </c>
      <c r="F44" t="s">
        <v>1042</v>
      </c>
      <c r="G44" s="24">
        <f>10/11</f>
        <v>0.90909090909090906</v>
      </c>
      <c r="H44" s="24">
        <f>13/15</f>
        <v>0.8666666666666667</v>
      </c>
    </row>
    <row r="45" spans="1:12" x14ac:dyDescent="0.25">
      <c r="F45" t="s">
        <v>1039</v>
      </c>
      <c r="G45" s="24">
        <f>1/11</f>
        <v>9.0909090909090912E-2</v>
      </c>
      <c r="H45" s="24">
        <v>0</v>
      </c>
    </row>
    <row r="46" spans="1:12" x14ac:dyDescent="0.25">
      <c r="F46" t="s">
        <v>61</v>
      </c>
      <c r="G46" s="24">
        <v>0</v>
      </c>
      <c r="H46" s="9">
        <f>2/15</f>
        <v>0.13333333333333333</v>
      </c>
    </row>
    <row r="48" spans="1:12" x14ac:dyDescent="0.25">
      <c r="C48" t="s">
        <v>1046</v>
      </c>
      <c r="D48" t="s">
        <v>1041</v>
      </c>
    </row>
    <row r="51" spans="2:6" x14ac:dyDescent="0.25">
      <c r="C51" s="4" t="s">
        <v>377</v>
      </c>
      <c r="D51" s="4" t="s">
        <v>1096</v>
      </c>
      <c r="E51" s="4" t="s">
        <v>1097</v>
      </c>
      <c r="F51" s="4" t="s">
        <v>374</v>
      </c>
    </row>
    <row r="52" spans="2:6" x14ac:dyDescent="0.25">
      <c r="B52" s="2" t="s">
        <v>1211</v>
      </c>
      <c r="C52" s="9">
        <v>0.5</v>
      </c>
      <c r="D52" s="9">
        <v>0.83299999999999996</v>
      </c>
      <c r="E52" s="9">
        <v>0.57999999999999996</v>
      </c>
      <c r="F52" s="9">
        <v>0.5</v>
      </c>
    </row>
    <row r="53" spans="2:6" x14ac:dyDescent="0.25">
      <c r="B53" s="2" t="s">
        <v>1267</v>
      </c>
      <c r="C53" s="9">
        <f>9/12</f>
        <v>0.75</v>
      </c>
      <c r="D53" s="9">
        <v>0.5</v>
      </c>
      <c r="E53" s="9">
        <v>0</v>
      </c>
      <c r="F53" s="9">
        <f>2/12</f>
        <v>0.16666666666666666</v>
      </c>
    </row>
    <row r="54" spans="2:6" x14ac:dyDescent="0.25">
      <c r="B54" s="4" t="s">
        <v>1265</v>
      </c>
      <c r="C54" s="20">
        <v>1</v>
      </c>
      <c r="D54" s="20">
        <v>1</v>
      </c>
      <c r="E54" s="9">
        <v>0.33</v>
      </c>
      <c r="F54" s="20">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60"/>
  <sheetViews>
    <sheetView topLeftCell="A7" workbookViewId="0">
      <selection activeCell="G11" sqref="G11"/>
    </sheetView>
  </sheetViews>
  <sheetFormatPr defaultRowHeight="15" x14ac:dyDescent="0.25"/>
  <cols>
    <col min="4" max="4" width="11.7109375" customWidth="1"/>
  </cols>
  <sheetData>
    <row r="1" spans="1:7" x14ac:dyDescent="0.25">
      <c r="A1" s="4" t="s">
        <v>438</v>
      </c>
    </row>
    <row r="2" spans="1:7" x14ac:dyDescent="0.25">
      <c r="C2" s="4" t="s">
        <v>65</v>
      </c>
      <c r="D2" s="4" t="s">
        <v>446</v>
      </c>
      <c r="E2" s="4" t="s">
        <v>440</v>
      </c>
      <c r="F2" s="4" t="s">
        <v>443</v>
      </c>
    </row>
    <row r="3" spans="1:7" x14ac:dyDescent="0.25">
      <c r="A3" t="s">
        <v>1</v>
      </c>
      <c r="B3" s="1" t="s">
        <v>30</v>
      </c>
      <c r="C3" t="s">
        <v>60</v>
      </c>
      <c r="D3" t="s">
        <v>441</v>
      </c>
      <c r="E3" t="s">
        <v>445</v>
      </c>
      <c r="F3" t="s">
        <v>61</v>
      </c>
      <c r="G3" s="15" t="s">
        <v>439</v>
      </c>
    </row>
    <row r="4" spans="1:7" x14ac:dyDescent="0.25">
      <c r="A4" t="s">
        <v>2</v>
      </c>
      <c r="B4" s="1" t="s">
        <v>31</v>
      </c>
      <c r="C4" t="s">
        <v>59</v>
      </c>
      <c r="D4" t="s">
        <v>441</v>
      </c>
      <c r="E4" t="s">
        <v>449</v>
      </c>
      <c r="F4" s="54" t="s">
        <v>60</v>
      </c>
      <c r="G4" s="48" t="s">
        <v>442</v>
      </c>
    </row>
    <row r="5" spans="1:7" x14ac:dyDescent="0.25">
      <c r="A5" t="s">
        <v>4</v>
      </c>
      <c r="B5" s="1" t="s">
        <v>32</v>
      </c>
      <c r="C5" t="s">
        <v>59</v>
      </c>
      <c r="D5" t="s">
        <v>60</v>
      </c>
      <c r="E5" t="s">
        <v>449</v>
      </c>
      <c r="F5" t="s">
        <v>59</v>
      </c>
      <c r="G5" s="15" t="s">
        <v>444</v>
      </c>
    </row>
    <row r="6" spans="1:7" x14ac:dyDescent="0.25">
      <c r="A6" t="s">
        <v>5</v>
      </c>
      <c r="B6" s="1" t="s">
        <v>33</v>
      </c>
      <c r="C6" t="s">
        <v>59</v>
      </c>
      <c r="D6" t="s">
        <v>441</v>
      </c>
      <c r="E6" t="s">
        <v>445</v>
      </c>
      <c r="F6" s="54" t="s">
        <v>60</v>
      </c>
      <c r="G6" s="48" t="s">
        <v>1058</v>
      </c>
    </row>
    <row r="7" spans="1:7" x14ac:dyDescent="0.25">
      <c r="A7" t="s">
        <v>6</v>
      </c>
      <c r="B7" s="1" t="s">
        <v>34</v>
      </c>
      <c r="C7" t="s">
        <v>59</v>
      </c>
      <c r="D7" t="s">
        <v>60</v>
      </c>
      <c r="E7" t="s">
        <v>975</v>
      </c>
      <c r="F7" t="s">
        <v>59</v>
      </c>
      <c r="G7" s="48" t="s">
        <v>447</v>
      </c>
    </row>
    <row r="8" spans="1:7" x14ac:dyDescent="0.25">
      <c r="A8" t="s">
        <v>7</v>
      </c>
      <c r="B8" s="1" t="s">
        <v>35</v>
      </c>
      <c r="C8" t="s">
        <v>60</v>
      </c>
      <c r="D8" t="s">
        <v>59</v>
      </c>
      <c r="E8" t="s">
        <v>450</v>
      </c>
      <c r="F8" s="54" t="s">
        <v>60</v>
      </c>
      <c r="G8" s="48" t="s">
        <v>448</v>
      </c>
    </row>
    <row r="9" spans="1:7" x14ac:dyDescent="0.25">
      <c r="A9" t="s">
        <v>8</v>
      </c>
      <c r="B9" s="1" t="s">
        <v>37</v>
      </c>
      <c r="C9" t="s">
        <v>59</v>
      </c>
      <c r="D9" t="s">
        <v>330</v>
      </c>
      <c r="E9" t="s">
        <v>445</v>
      </c>
      <c r="F9" t="s">
        <v>59</v>
      </c>
      <c r="G9" s="15" t="s">
        <v>451</v>
      </c>
    </row>
    <row r="10" spans="1:7" x14ac:dyDescent="0.25">
      <c r="A10" t="s">
        <v>9</v>
      </c>
      <c r="B10" s="1" t="s">
        <v>38</v>
      </c>
      <c r="C10" t="s">
        <v>59</v>
      </c>
      <c r="D10" t="s">
        <v>60</v>
      </c>
      <c r="E10" t="s">
        <v>453</v>
      </c>
      <c r="F10" t="s">
        <v>59</v>
      </c>
      <c r="G10" s="47" t="s">
        <v>452</v>
      </c>
    </row>
    <row r="11" spans="1:7" x14ac:dyDescent="0.25">
      <c r="A11" t="s">
        <v>10</v>
      </c>
      <c r="B11" s="69" t="s">
        <v>39</v>
      </c>
      <c r="C11" s="11" t="s">
        <v>59</v>
      </c>
      <c r="D11" s="11" t="s">
        <v>60</v>
      </c>
      <c r="E11" s="11" t="s">
        <v>455</v>
      </c>
      <c r="F11" s="11" t="s">
        <v>59</v>
      </c>
      <c r="G11" s="15" t="s">
        <v>454</v>
      </c>
    </row>
    <row r="12" spans="1:7" x14ac:dyDescent="0.25">
      <c r="A12" t="s">
        <v>11</v>
      </c>
      <c r="B12" s="1" t="s">
        <v>40</v>
      </c>
      <c r="C12" t="s">
        <v>59</v>
      </c>
      <c r="D12" t="s">
        <v>60</v>
      </c>
      <c r="E12" t="s">
        <v>449</v>
      </c>
      <c r="F12" t="s">
        <v>59</v>
      </c>
      <c r="G12" s="15" t="s">
        <v>456</v>
      </c>
    </row>
    <row r="13" spans="1:7" x14ac:dyDescent="0.25">
      <c r="A13" t="s">
        <v>13</v>
      </c>
      <c r="B13" s="1" t="s">
        <v>42</v>
      </c>
      <c r="C13" t="s">
        <v>59</v>
      </c>
      <c r="D13" t="s">
        <v>60</v>
      </c>
      <c r="E13" t="s">
        <v>458</v>
      </c>
      <c r="F13" t="s">
        <v>59</v>
      </c>
      <c r="G13" s="48" t="s">
        <v>457</v>
      </c>
    </row>
    <row r="14" spans="1:7" x14ac:dyDescent="0.25">
      <c r="A14" t="s">
        <v>14</v>
      </c>
      <c r="B14" s="1" t="s">
        <v>44</v>
      </c>
      <c r="C14" t="s">
        <v>59</v>
      </c>
      <c r="D14" t="s">
        <v>330</v>
      </c>
      <c r="E14" t="s">
        <v>450</v>
      </c>
      <c r="F14" s="54" t="s">
        <v>60</v>
      </c>
      <c r="G14" s="48" t="s">
        <v>459</v>
      </c>
    </row>
    <row r="15" spans="1:7" x14ac:dyDescent="0.25">
      <c r="A15" t="s">
        <v>15</v>
      </c>
      <c r="B15" s="69" t="s">
        <v>45</v>
      </c>
      <c r="C15" s="11" t="s">
        <v>60</v>
      </c>
      <c r="D15" s="11" t="s">
        <v>59</v>
      </c>
      <c r="E15" s="11" t="s">
        <v>461</v>
      </c>
      <c r="F15" s="11" t="s">
        <v>60</v>
      </c>
      <c r="G15" s="47" t="s">
        <v>460</v>
      </c>
    </row>
    <row r="16" spans="1:7" x14ac:dyDescent="0.25">
      <c r="A16" t="s">
        <v>16</v>
      </c>
      <c r="B16" s="69" t="s">
        <v>47</v>
      </c>
      <c r="C16" s="11" t="s">
        <v>59</v>
      </c>
      <c r="D16" s="11" t="s">
        <v>60</v>
      </c>
      <c r="E16" s="11" t="s">
        <v>463</v>
      </c>
      <c r="F16" s="11" t="s">
        <v>59</v>
      </c>
      <c r="G16" s="47" t="s">
        <v>462</v>
      </c>
    </row>
    <row r="17" spans="1:17" x14ac:dyDescent="0.25">
      <c r="A17" t="s">
        <v>17</v>
      </c>
      <c r="B17" s="1" t="s">
        <v>50</v>
      </c>
      <c r="C17" t="s">
        <v>59</v>
      </c>
      <c r="D17" t="s">
        <v>441</v>
      </c>
      <c r="E17" t="s">
        <v>450</v>
      </c>
      <c r="F17" s="54" t="s">
        <v>60</v>
      </c>
      <c r="G17" s="56" t="s">
        <v>1059</v>
      </c>
    </row>
    <row r="18" spans="1:17" x14ac:dyDescent="0.25">
      <c r="A18" t="s">
        <v>18</v>
      </c>
      <c r="B18" s="1" t="s">
        <v>49</v>
      </c>
      <c r="C18" t="s">
        <v>59</v>
      </c>
      <c r="D18" t="s">
        <v>60</v>
      </c>
      <c r="E18" t="s">
        <v>465</v>
      </c>
      <c r="F18" t="s">
        <v>60</v>
      </c>
      <c r="G18" s="47" t="s">
        <v>464</v>
      </c>
    </row>
    <row r="19" spans="1:17" x14ac:dyDescent="0.25">
      <c r="B19" s="2" t="s">
        <v>59</v>
      </c>
      <c r="C19" s="23">
        <f>13/16</f>
        <v>0.8125</v>
      </c>
      <c r="D19" s="23">
        <f>8/16</f>
        <v>0.5</v>
      </c>
      <c r="E19" t="s">
        <v>59</v>
      </c>
      <c r="F19" s="23">
        <f>8/16</f>
        <v>0.5</v>
      </c>
      <c r="N19" s="4" t="s">
        <v>976</v>
      </c>
      <c r="O19" t="s">
        <v>1053</v>
      </c>
      <c r="Q19" s="4" t="s">
        <v>1060</v>
      </c>
    </row>
    <row r="20" spans="1:17" x14ac:dyDescent="0.25">
      <c r="B20" s="2" t="s">
        <v>60</v>
      </c>
      <c r="C20" s="9">
        <f>3/16</f>
        <v>0.1875</v>
      </c>
      <c r="D20" s="23">
        <f>8/16</f>
        <v>0.5</v>
      </c>
      <c r="E20" t="s">
        <v>60</v>
      </c>
      <c r="F20" s="9">
        <f>7/16</f>
        <v>0.4375</v>
      </c>
      <c r="G20" s="17" t="s">
        <v>484</v>
      </c>
      <c r="N20" t="s">
        <v>1226</v>
      </c>
      <c r="O20" s="4" t="s">
        <v>974</v>
      </c>
      <c r="P20" s="9">
        <f>6/7</f>
        <v>0.8571428571428571</v>
      </c>
    </row>
    <row r="21" spans="1:17" x14ac:dyDescent="0.25">
      <c r="B21" s="2" t="s">
        <v>61</v>
      </c>
      <c r="C21">
        <v>0</v>
      </c>
      <c r="D21">
        <v>0</v>
      </c>
      <c r="E21" t="s">
        <v>61</v>
      </c>
      <c r="F21" s="9">
        <f>1/16</f>
        <v>6.25E-2</v>
      </c>
      <c r="G21" s="17" t="s">
        <v>485</v>
      </c>
      <c r="P21" s="9"/>
    </row>
    <row r="22" spans="1:17" x14ac:dyDescent="0.25">
      <c r="O22" s="4" t="s">
        <v>1054</v>
      </c>
      <c r="P22" s="9">
        <f>1/7</f>
        <v>0.14285714285714285</v>
      </c>
    </row>
    <row r="23" spans="1:17" x14ac:dyDescent="0.25">
      <c r="C23" s="4" t="s">
        <v>65</v>
      </c>
      <c r="D23" s="4" t="s">
        <v>446</v>
      </c>
      <c r="E23" s="4" t="s">
        <v>440</v>
      </c>
      <c r="F23" s="4" t="s">
        <v>443</v>
      </c>
    </row>
    <row r="24" spans="1:17" ht="15.75" x14ac:dyDescent="0.25">
      <c r="A24" t="s">
        <v>19</v>
      </c>
      <c r="B24" s="1" t="s">
        <v>51</v>
      </c>
      <c r="C24" t="s">
        <v>64</v>
      </c>
      <c r="D24" t="s">
        <v>64</v>
      </c>
      <c r="E24" t="s">
        <v>64</v>
      </c>
      <c r="F24" t="s">
        <v>64</v>
      </c>
      <c r="G24" s="25" t="s">
        <v>469</v>
      </c>
      <c r="P24" s="9"/>
    </row>
    <row r="25" spans="1:17" x14ac:dyDescent="0.25">
      <c r="A25" t="s">
        <v>20</v>
      </c>
      <c r="B25" s="69" t="s">
        <v>52</v>
      </c>
      <c r="C25" s="11" t="s">
        <v>59</v>
      </c>
      <c r="D25" s="11" t="s">
        <v>441</v>
      </c>
      <c r="E25" s="11" t="s">
        <v>470</v>
      </c>
      <c r="F25" s="11" t="s">
        <v>59</v>
      </c>
      <c r="G25" s="70" t="s">
        <v>468</v>
      </c>
    </row>
    <row r="26" spans="1:17" x14ac:dyDescent="0.25">
      <c r="A26" t="s">
        <v>21</v>
      </c>
      <c r="B26" s="69" t="s">
        <v>53</v>
      </c>
      <c r="C26" s="11" t="s">
        <v>59</v>
      </c>
      <c r="D26" s="11" t="s">
        <v>60</v>
      </c>
      <c r="E26" s="11" t="s">
        <v>472</v>
      </c>
      <c r="F26" s="11" t="s">
        <v>59</v>
      </c>
      <c r="G26" s="70" t="s">
        <v>471</v>
      </c>
    </row>
    <row r="27" spans="1:17" x14ac:dyDescent="0.25">
      <c r="A27" t="s">
        <v>22</v>
      </c>
      <c r="B27" s="69" t="s">
        <v>54</v>
      </c>
      <c r="C27" s="11" t="s">
        <v>59</v>
      </c>
      <c r="D27" s="11" t="s">
        <v>60</v>
      </c>
      <c r="E27" s="11" t="s">
        <v>474</v>
      </c>
      <c r="F27" s="11" t="s">
        <v>59</v>
      </c>
      <c r="G27" s="70" t="s">
        <v>473</v>
      </c>
    </row>
    <row r="28" spans="1:17" x14ac:dyDescent="0.25">
      <c r="A28" t="s">
        <v>23</v>
      </c>
      <c r="B28" s="1" t="s">
        <v>55</v>
      </c>
      <c r="C28" t="s">
        <v>64</v>
      </c>
      <c r="D28" t="s">
        <v>64</v>
      </c>
      <c r="E28" t="s">
        <v>64</v>
      </c>
      <c r="F28" t="s">
        <v>64</v>
      </c>
      <c r="G28" s="15" t="s">
        <v>475</v>
      </c>
    </row>
    <row r="29" spans="1:17" x14ac:dyDescent="0.25">
      <c r="A29" t="s">
        <v>24</v>
      </c>
      <c r="B29" s="1" t="s">
        <v>56</v>
      </c>
      <c r="C29" t="s">
        <v>64</v>
      </c>
      <c r="D29" t="s">
        <v>64</v>
      </c>
      <c r="E29" t="s">
        <v>64</v>
      </c>
      <c r="F29" t="s">
        <v>64</v>
      </c>
      <c r="G29" s="15" t="s">
        <v>476</v>
      </c>
    </row>
    <row r="30" spans="1:17" x14ac:dyDescent="0.25">
      <c r="A30" t="s">
        <v>25</v>
      </c>
      <c r="B30" s="69" t="s">
        <v>36</v>
      </c>
      <c r="C30" s="11" t="s">
        <v>59</v>
      </c>
      <c r="D30" s="11" t="s">
        <v>441</v>
      </c>
      <c r="E30" s="11" t="s">
        <v>478</v>
      </c>
      <c r="F30" s="11" t="s">
        <v>1052</v>
      </c>
      <c r="G30" s="70" t="s">
        <v>477</v>
      </c>
    </row>
    <row r="31" spans="1:17" x14ac:dyDescent="0.25">
      <c r="A31" t="s">
        <v>26</v>
      </c>
      <c r="B31" s="1" t="s">
        <v>57</v>
      </c>
      <c r="C31" t="s">
        <v>64</v>
      </c>
      <c r="D31" t="s">
        <v>64</v>
      </c>
      <c r="E31" t="s">
        <v>64</v>
      </c>
      <c r="F31" t="s">
        <v>64</v>
      </c>
      <c r="G31" s="15" t="s">
        <v>479</v>
      </c>
    </row>
    <row r="32" spans="1:17" x14ac:dyDescent="0.25">
      <c r="A32" t="s">
        <v>27</v>
      </c>
      <c r="B32" s="69" t="s">
        <v>43</v>
      </c>
      <c r="C32" s="11" t="s">
        <v>59</v>
      </c>
      <c r="D32" s="11" t="s">
        <v>60</v>
      </c>
      <c r="E32" s="11" t="s">
        <v>481</v>
      </c>
      <c r="F32" s="11" t="s">
        <v>59</v>
      </c>
      <c r="G32" s="70" t="s">
        <v>480</v>
      </c>
    </row>
    <row r="33" spans="1:18" x14ac:dyDescent="0.25">
      <c r="A33" t="s">
        <v>28</v>
      </c>
      <c r="B33" s="1" t="s">
        <v>46</v>
      </c>
      <c r="C33" t="s">
        <v>64</v>
      </c>
      <c r="D33" t="s">
        <v>64</v>
      </c>
      <c r="E33" t="s">
        <v>64</v>
      </c>
      <c r="F33" t="s">
        <v>64</v>
      </c>
      <c r="G33" s="26" t="s">
        <v>482</v>
      </c>
    </row>
    <row r="34" spans="1:18" x14ac:dyDescent="0.25">
      <c r="A34" t="s">
        <v>29</v>
      </c>
      <c r="B34" s="69" t="s">
        <v>48</v>
      </c>
      <c r="C34" s="11" t="s">
        <v>59</v>
      </c>
      <c r="D34" s="11" t="s">
        <v>60</v>
      </c>
      <c r="E34" s="11" t="s">
        <v>64</v>
      </c>
      <c r="F34" s="11" t="s">
        <v>59</v>
      </c>
      <c r="G34" s="70" t="s">
        <v>483</v>
      </c>
    </row>
    <row r="35" spans="1:18" x14ac:dyDescent="0.25">
      <c r="A35" t="s">
        <v>12</v>
      </c>
      <c r="B35" s="69" t="s">
        <v>41</v>
      </c>
      <c r="C35" s="11" t="s">
        <v>59</v>
      </c>
      <c r="D35" s="11" t="s">
        <v>441</v>
      </c>
      <c r="E35" s="11" t="s">
        <v>467</v>
      </c>
      <c r="F35" s="11" t="s">
        <v>59</v>
      </c>
      <c r="G35" s="70" t="s">
        <v>466</v>
      </c>
    </row>
    <row r="36" spans="1:18" x14ac:dyDescent="0.25">
      <c r="B36" s="2" t="s">
        <v>59</v>
      </c>
      <c r="C36" s="23">
        <f>7/7</f>
        <v>1</v>
      </c>
      <c r="D36" s="9">
        <f>3/7</f>
        <v>0.42857142857142855</v>
      </c>
      <c r="F36" s="23">
        <f>6/7</f>
        <v>0.8571428571428571</v>
      </c>
      <c r="K36">
        <f>6/7</f>
        <v>0.8571428571428571</v>
      </c>
    </row>
    <row r="37" spans="1:18" x14ac:dyDescent="0.25">
      <c r="B37" s="2" t="s">
        <v>60</v>
      </c>
      <c r="C37" s="9">
        <v>0</v>
      </c>
      <c r="D37" s="23">
        <f>4/7</f>
        <v>0.5714285714285714</v>
      </c>
      <c r="F37" s="9">
        <f>1/7</f>
        <v>0.14285714285714285</v>
      </c>
      <c r="H37" t="s">
        <v>486</v>
      </c>
    </row>
    <row r="38" spans="1:18" x14ac:dyDescent="0.25">
      <c r="B38" s="2" t="s">
        <v>61</v>
      </c>
      <c r="C38" s="9">
        <v>0</v>
      </c>
      <c r="D38" s="9">
        <v>0</v>
      </c>
      <c r="F38" s="9">
        <v>0</v>
      </c>
      <c r="H38" t="s">
        <v>487</v>
      </c>
    </row>
    <row r="39" spans="1:18" x14ac:dyDescent="0.25">
      <c r="B39" s="2" t="s">
        <v>449</v>
      </c>
      <c r="C39" s="9">
        <f>5/12</f>
        <v>0.41666666666666669</v>
      </c>
      <c r="D39" s="9">
        <f>5/12</f>
        <v>0.41666666666666669</v>
      </c>
      <c r="F39" s="9">
        <f>5/12</f>
        <v>0.41666666666666669</v>
      </c>
    </row>
    <row r="40" spans="1:18" x14ac:dyDescent="0.25">
      <c r="P40" t="s">
        <v>1227</v>
      </c>
      <c r="Q40" t="s">
        <v>1274</v>
      </c>
      <c r="R40" t="s">
        <v>1275</v>
      </c>
    </row>
    <row r="41" spans="1:18" x14ac:dyDescent="0.25">
      <c r="D41" t="s">
        <v>1227</v>
      </c>
      <c r="E41" t="s">
        <v>1274</v>
      </c>
      <c r="F41" t="s">
        <v>1275</v>
      </c>
      <c r="O41" t="s">
        <v>59</v>
      </c>
      <c r="P41" s="9">
        <v>0</v>
      </c>
      <c r="Q41" s="9">
        <f>3/13</f>
        <v>0.23076923076923078</v>
      </c>
      <c r="R41" s="20">
        <f>1/3</f>
        <v>0.33333333333333331</v>
      </c>
    </row>
    <row r="42" spans="1:18" x14ac:dyDescent="0.25">
      <c r="C42" s="2" t="s">
        <v>59</v>
      </c>
      <c r="D42" s="23">
        <f>100%</f>
        <v>1</v>
      </c>
      <c r="E42" s="23">
        <f>11/13</f>
        <v>0.84615384615384615</v>
      </c>
      <c r="F42" s="20">
        <f>2/3</f>
        <v>0.66666666666666663</v>
      </c>
      <c r="O42" t="s">
        <v>1209</v>
      </c>
      <c r="P42" s="9">
        <f>3/7</f>
        <v>0.42857142857142855</v>
      </c>
      <c r="Q42" s="9">
        <f>4/13</f>
        <v>0.30769230769230771</v>
      </c>
      <c r="R42" s="20">
        <v>0</v>
      </c>
    </row>
    <row r="43" spans="1:18" x14ac:dyDescent="0.25">
      <c r="C43" s="2" t="s">
        <v>60</v>
      </c>
      <c r="D43" s="9">
        <v>0</v>
      </c>
      <c r="E43" s="9">
        <f>2/13</f>
        <v>0.15384615384615385</v>
      </c>
      <c r="F43" s="20">
        <f>1/3</f>
        <v>0.33333333333333331</v>
      </c>
      <c r="O43" t="s">
        <v>60</v>
      </c>
      <c r="P43" s="9">
        <f>4/7</f>
        <v>0.5714285714285714</v>
      </c>
      <c r="Q43" s="9">
        <f>6/13</f>
        <v>0.46153846153846156</v>
      </c>
      <c r="R43" s="20">
        <f>2/3</f>
        <v>0.66666666666666663</v>
      </c>
    </row>
    <row r="44" spans="1:18" x14ac:dyDescent="0.25">
      <c r="C44" s="9"/>
      <c r="D44" s="9"/>
      <c r="E44" s="9"/>
    </row>
    <row r="57" spans="3:6" x14ac:dyDescent="0.25">
      <c r="D57" t="s">
        <v>1227</v>
      </c>
      <c r="E57" t="s">
        <v>1274</v>
      </c>
      <c r="F57" t="s">
        <v>1275</v>
      </c>
    </row>
    <row r="58" spans="3:6" x14ac:dyDescent="0.25">
      <c r="C58" s="57" t="s">
        <v>1064</v>
      </c>
      <c r="D58" s="23">
        <f>6/7</f>
        <v>0.8571428571428571</v>
      </c>
      <c r="E58" s="23">
        <f>6/13</f>
        <v>0.46153846153846156</v>
      </c>
      <c r="F58" s="20">
        <f>2/3</f>
        <v>0.66666666666666663</v>
      </c>
    </row>
    <row r="59" spans="3:6" x14ac:dyDescent="0.25">
      <c r="C59" s="57" t="s">
        <v>1065</v>
      </c>
      <c r="D59" s="9">
        <f>1/7</f>
        <v>0.14285714285714285</v>
      </c>
      <c r="E59" s="9">
        <f>7/13</f>
        <v>0.53846153846153844</v>
      </c>
      <c r="F59" s="20">
        <v>0</v>
      </c>
    </row>
    <row r="60" spans="3:6" x14ac:dyDescent="0.25">
      <c r="C60" s="28" t="s">
        <v>1066</v>
      </c>
      <c r="D60" s="9">
        <v>0</v>
      </c>
      <c r="E60" s="9">
        <v>0</v>
      </c>
      <c r="F60" s="20">
        <f>1/3</f>
        <v>0.33333333333333331</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vt:i4>
      </vt:variant>
    </vt:vector>
  </HeadingPairs>
  <TitlesOfParts>
    <vt:vector size="25" baseType="lpstr">
      <vt:lpstr>Describe PMS E2 P13</vt:lpstr>
      <vt:lpstr>Sheet1</vt:lpstr>
      <vt:lpstr>PMS experience E3 P11</vt:lpstr>
      <vt:lpstr>First heard PMS E4 P12</vt:lpstr>
      <vt:lpstr>How common E5 P14</vt:lpstr>
      <vt:lpstr>Why PMS E6 P15</vt:lpstr>
      <vt:lpstr>Manage PMS E7 P16</vt:lpstr>
      <vt:lpstr>Stereotype E8 P19</vt:lpstr>
      <vt:lpstr>PMS v PMDD E11 P20</vt:lpstr>
      <vt:lpstr> Period Pain E12 P24</vt:lpstr>
      <vt:lpstr>Bloating E13 P25</vt:lpstr>
      <vt:lpstr>PME E14 P26</vt:lpstr>
      <vt:lpstr>Positive E15 P30</vt:lpstr>
      <vt:lpstr>Controversy E17 P29</vt:lpstr>
      <vt:lpstr>Feedback E26 P31</vt:lpstr>
      <vt:lpstr>Feminist (4.3)</vt:lpstr>
      <vt:lpstr>Problematic normalisation (5.2)</vt:lpstr>
      <vt:lpstr>Normal curve (5.3)</vt:lpstr>
      <vt:lpstr>Dysmenorrhea (5.3)</vt:lpstr>
      <vt:lpstr>Breast pain bloat (5.3)</vt:lpstr>
      <vt:lpstr>Pure PMS (6.2)</vt:lpstr>
      <vt:lpstr>Toxic (7.1)</vt:lpstr>
      <vt:lpstr>Differentiation (7.2)</vt:lpstr>
      <vt:lpstr>Insurance (7.3)</vt:lpstr>
      <vt:lpstr>'Feedback E26 P31'!_GoBack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Sally King</dc:creator>
  <cp:lastModifiedBy>Sally King</cp:lastModifiedBy>
  <dcterms:created xsi:type="dcterms:W3CDTF">2020-03-31T06:34:33Z</dcterms:created>
  <dcterms:modified xsi:type="dcterms:W3CDTF">2021-09-20T15:59:49Z</dcterms:modified>
</cp:coreProperties>
</file>