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eoliv\OneDrive - University of Edinburgh\Documentos\Data share UK\ESRC SAIN\"/>
    </mc:Choice>
  </mc:AlternateContent>
  <bookViews>
    <workbookView xWindow="120" yWindow="110" windowWidth="20120" windowHeight="7740" activeTab="5"/>
  </bookViews>
  <sheets>
    <sheet name="Cerrado" sheetId="1" r:id="rId1"/>
    <sheet name="Amazon" sheetId="2" r:id="rId2"/>
    <sheet name="AForest" sheetId="3" r:id="rId3"/>
    <sheet name="Brazil" sheetId="4" r:id="rId4"/>
    <sheet name="Figures" sheetId="5" r:id="rId5"/>
    <sheet name="Abreviations" sheetId="6" r:id="rId6"/>
  </sheets>
  <calcPr calcId="162913"/>
</workbook>
</file>

<file path=xl/calcChain.xml><?xml version="1.0" encoding="utf-8"?>
<calcChain xmlns="http://schemas.openxmlformats.org/spreadsheetml/2006/main">
  <c r="I19" i="4" l="1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L19" i="3" l="1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18" i="3"/>
  <c r="M18" i="3" l="1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19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5" i="4"/>
  <c r="B7" i="4"/>
  <c r="B8" i="4"/>
  <c r="B9" i="4"/>
  <c r="B10" i="4"/>
  <c r="B11" i="4"/>
  <c r="B12" i="4"/>
  <c r="B13" i="4"/>
  <c r="B14" i="4"/>
  <c r="B15" i="4"/>
  <c r="B16" i="4"/>
  <c r="B17" i="4"/>
  <c r="B18" i="4"/>
  <c r="B5" i="4"/>
  <c r="B6" i="4"/>
  <c r="L34" i="4" l="1"/>
  <c r="L26" i="4"/>
  <c r="L16" i="4"/>
  <c r="M16" i="4" s="1"/>
  <c r="N16" i="4" s="1"/>
  <c r="M33" i="4"/>
  <c r="L22" i="4"/>
  <c r="L29" i="4"/>
  <c r="L12" i="4"/>
  <c r="M12" i="4" s="1"/>
  <c r="N12" i="4" s="1"/>
  <c r="L30" i="4"/>
  <c r="M25" i="4"/>
  <c r="L36" i="4"/>
  <c r="L32" i="4"/>
  <c r="L28" i="4"/>
  <c r="L24" i="4"/>
  <c r="L20" i="4"/>
  <c r="L13" i="4"/>
  <c r="M13" i="4" s="1"/>
  <c r="N13" i="4" s="1"/>
  <c r="L9" i="4"/>
  <c r="M9" i="4" s="1"/>
  <c r="N9" i="4" s="1"/>
  <c r="L15" i="4"/>
  <c r="M15" i="4" s="1"/>
  <c r="N15" i="4" s="1"/>
  <c r="L11" i="4"/>
  <c r="M11" i="4" s="1"/>
  <c r="N11" i="4" s="1"/>
  <c r="L7" i="4"/>
  <c r="M7" i="4" s="1"/>
  <c r="N7" i="4" s="1"/>
  <c r="L14" i="4"/>
  <c r="M14" i="4" s="1"/>
  <c r="N14" i="4" s="1"/>
  <c r="L8" i="4"/>
  <c r="M8" i="4" s="1"/>
  <c r="N8" i="4" s="1"/>
  <c r="L10" i="4"/>
  <c r="M10" i="4" s="1"/>
  <c r="N10" i="4" s="1"/>
  <c r="L6" i="4"/>
  <c r="M6" i="4" s="1"/>
  <c r="N6" i="4" s="1"/>
  <c r="L37" i="4"/>
  <c r="L33" i="4"/>
  <c r="L25" i="4"/>
  <c r="L21" i="4"/>
  <c r="M29" i="4"/>
  <c r="M21" i="4"/>
  <c r="M30" i="4"/>
  <c r="M20" i="4"/>
  <c r="M26" i="4"/>
  <c r="M22" i="4"/>
  <c r="M37" i="4"/>
  <c r="M32" i="4"/>
  <c r="M36" i="4"/>
  <c r="M28" i="4"/>
  <c r="M24" i="4"/>
  <c r="M35" i="4"/>
  <c r="M31" i="4"/>
  <c r="M27" i="4"/>
  <c r="M23" i="4"/>
  <c r="M34" i="4"/>
  <c r="N34" i="4" s="1"/>
  <c r="M19" i="4"/>
  <c r="L19" i="4"/>
  <c r="L35" i="4"/>
  <c r="L31" i="4"/>
  <c r="L27" i="4"/>
  <c r="L23" i="4"/>
  <c r="L17" i="4"/>
  <c r="M17" i="4" s="1"/>
  <c r="N17" i="4" s="1"/>
  <c r="L5" i="4"/>
  <c r="M5" i="4" s="1"/>
  <c r="N5" i="4" s="1"/>
  <c r="L18" i="4"/>
  <c r="M18" i="4" s="1"/>
  <c r="N18" i="4" s="1"/>
  <c r="L17" i="3"/>
  <c r="M17" i="3" s="1"/>
  <c r="L16" i="3"/>
  <c r="M16" i="3" s="1"/>
  <c r="L15" i="3"/>
  <c r="M15" i="3" s="1"/>
  <c r="L14" i="3"/>
  <c r="M14" i="3" s="1"/>
  <c r="L13" i="3"/>
  <c r="M13" i="3" s="1"/>
  <c r="L12" i="3"/>
  <c r="M12" i="3" s="1"/>
  <c r="L11" i="3"/>
  <c r="M11" i="3" s="1"/>
  <c r="L10" i="3"/>
  <c r="M10" i="3" s="1"/>
  <c r="L9" i="3"/>
  <c r="M9" i="3" s="1"/>
  <c r="L8" i="3"/>
  <c r="M8" i="3" s="1"/>
  <c r="L7" i="3"/>
  <c r="M7" i="3" s="1"/>
  <c r="L6" i="3"/>
  <c r="M6" i="3" s="1"/>
  <c r="L5" i="3"/>
  <c r="M5" i="3" s="1"/>
  <c r="L4" i="3"/>
  <c r="N29" i="4" l="1"/>
  <c r="N26" i="4"/>
  <c r="N33" i="4"/>
  <c r="N30" i="4"/>
  <c r="M4" i="3"/>
  <c r="N37" i="4"/>
  <c r="N22" i="4"/>
  <c r="N24" i="4"/>
  <c r="N20" i="4"/>
  <c r="N25" i="4"/>
  <c r="N28" i="4"/>
  <c r="N23" i="4"/>
  <c r="N36" i="4"/>
  <c r="N32" i="4"/>
  <c r="N31" i="4"/>
  <c r="N21" i="4"/>
  <c r="N35" i="4"/>
  <c r="N19" i="4"/>
  <c r="N27" i="4"/>
  <c r="M36" i="2"/>
  <c r="L36" i="2"/>
  <c r="M35" i="2"/>
  <c r="L35" i="2"/>
  <c r="M34" i="2"/>
  <c r="L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L17" i="2"/>
  <c r="M17" i="2" s="1"/>
  <c r="L16" i="2"/>
  <c r="M16" i="2" s="1"/>
  <c r="L15" i="2"/>
  <c r="M15" i="2" s="1"/>
  <c r="L14" i="2"/>
  <c r="M14" i="2" s="1"/>
  <c r="L13" i="2"/>
  <c r="M13" i="2" s="1"/>
  <c r="L12" i="2"/>
  <c r="M12" i="2" s="1"/>
  <c r="L11" i="2"/>
  <c r="M11" i="2" s="1"/>
  <c r="L10" i="2"/>
  <c r="M10" i="2" s="1"/>
  <c r="L9" i="2"/>
  <c r="M9" i="2" s="1"/>
  <c r="L8" i="2"/>
  <c r="M8" i="2" s="1"/>
  <c r="L7" i="2"/>
  <c r="M7" i="2" s="1"/>
  <c r="L6" i="2"/>
  <c r="M6" i="2" s="1"/>
  <c r="L5" i="2"/>
  <c r="M5" i="2" s="1"/>
  <c r="L4" i="2"/>
  <c r="M4" i="2" l="1"/>
  <c r="M19" i="1" l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18" i="1"/>
  <c r="L4" i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M4" i="1" l="1"/>
</calcChain>
</file>

<file path=xl/sharedStrings.xml><?xml version="1.0" encoding="utf-8"?>
<sst xmlns="http://schemas.openxmlformats.org/spreadsheetml/2006/main" count="84" uniqueCount="29">
  <si>
    <t>Observed</t>
  </si>
  <si>
    <t>Baseline projections</t>
  </si>
  <si>
    <t>NAMAS + INDCs projections</t>
  </si>
  <si>
    <t>year</t>
  </si>
  <si>
    <t>SOC</t>
  </si>
  <si>
    <t>LUC</t>
  </si>
  <si>
    <t>Cattle</t>
  </si>
  <si>
    <t>Total (BAU)</t>
  </si>
  <si>
    <t>Total (NAMAs+INDCs)</t>
  </si>
  <si>
    <t>SOC (obs)</t>
  </si>
  <si>
    <t>LUC (obs)</t>
  </si>
  <si>
    <t>Cattle (obs)</t>
  </si>
  <si>
    <t>Cerrado</t>
  </si>
  <si>
    <t>Amazon</t>
  </si>
  <si>
    <t>Aforest</t>
  </si>
  <si>
    <t>obs</t>
  </si>
  <si>
    <t>GHGs</t>
  </si>
  <si>
    <t>GHGs in Mt-CO2e</t>
  </si>
  <si>
    <t>Mt</t>
  </si>
  <si>
    <t>CO2e</t>
  </si>
  <si>
    <t>Amazon biome</t>
  </si>
  <si>
    <t>Cerrado (Brazilian savannah) biome</t>
  </si>
  <si>
    <t>Atlantic Forest biome</t>
  </si>
  <si>
    <t>soil organic carbon</t>
  </si>
  <si>
    <t>observed data</t>
  </si>
  <si>
    <t>land use change</t>
  </si>
  <si>
    <t>greenhouse gases emissions</t>
  </si>
  <si>
    <t>Mega tonnes</t>
  </si>
  <si>
    <t>CO2 equivalent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</si>
</sst>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Cr$&quot;* #,##0.00_);_(&quot;Cr$&quot;* \(#,##0.00\);_(&quot;Cr$&quot;* &quot;-&quot;??_);_(@_)"/>
    <numFmt numFmtId="165" formatCode="0.00_ ;\-0.00\ "/>
    <numFmt numFmtId="166" formatCode="_-\£* #,##0.00_-;&quot;-£&quot;* #,##0.00_-;_-\£* \-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sz val="10"/>
      <name val="Arial"/>
      <family val="2"/>
    </font>
    <font>
      <sz val="11"/>
      <color theme="5" tint="0.39997558519241921"/>
      <name val="Liberation Sans"/>
    </font>
    <font>
      <sz val="10"/>
      <name val="Mang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FF0000"/>
      <name val="Liberation Sans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Liberation Sans"/>
    </font>
    <font>
      <sz val="10"/>
      <color theme="1"/>
      <name val="Arial"/>
      <family val="2"/>
    </font>
    <font>
      <sz val="11"/>
      <color theme="1"/>
      <name val="Calibri"/>
      <family val="2"/>
      <charset val="1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4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0" fontId="4" fillId="0" borderId="0" applyNumberFormat="0" applyBorder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7" fillId="0" borderId="0" applyFill="0" applyBorder="0" applyAlignment="0" applyProtection="0"/>
    <xf numFmtId="9" fontId="7" fillId="0" borderId="0" applyFill="0" applyBorder="0" applyAlignment="0" applyProtection="0"/>
  </cellStyleXfs>
  <cellXfs count="51">
    <xf numFmtId="0" fontId="0" fillId="0" borderId="0" xfId="0"/>
    <xf numFmtId="165" fontId="9" fillId="2" borderId="0" xfId="12" applyNumberFormat="1" applyFont="1" applyFill="1" applyBorder="1" applyAlignment="1" applyProtection="1">
      <alignment horizontal="center" vertical="center"/>
    </xf>
    <xf numFmtId="0" fontId="6" fillId="4" borderId="0" xfId="2" applyFont="1" applyFill="1"/>
    <xf numFmtId="0" fontId="2" fillId="4" borderId="0" xfId="2" applyFont="1" applyFill="1"/>
    <xf numFmtId="0" fontId="12" fillId="4" borderId="0" xfId="2" applyFont="1" applyFill="1" applyAlignment="1">
      <alignment horizontal="center"/>
    </xf>
    <xf numFmtId="0" fontId="2" fillId="4" borderId="0" xfId="2" applyFont="1" applyFill="1" applyAlignment="1">
      <alignment horizontal="center"/>
    </xf>
    <xf numFmtId="0" fontId="0" fillId="4" borderId="0" xfId="0" applyFont="1" applyFill="1"/>
    <xf numFmtId="0" fontId="2" fillId="4" borderId="0" xfId="2" applyFont="1" applyFill="1" applyAlignment="1">
      <alignment horizontal="center" vertical="center" wrapText="1"/>
    </xf>
    <xf numFmtId="165" fontId="5" fillId="2" borderId="1" xfId="7" applyNumberFormat="1" applyFont="1" applyFill="1" applyBorder="1" applyAlignment="1">
      <alignment horizontal="center" vertical="center" wrapText="1"/>
    </xf>
    <xf numFmtId="165" fontId="5" fillId="2" borderId="0" xfId="7" applyNumberFormat="1" applyFont="1" applyFill="1" applyBorder="1" applyAlignment="1">
      <alignment horizontal="center" vertical="center" wrapText="1"/>
    </xf>
    <xf numFmtId="165" fontId="5" fillId="2" borderId="0" xfId="7" applyNumberFormat="1" applyFont="1" applyFill="1" applyBorder="1" applyAlignment="1">
      <alignment horizontal="center" vertical="center"/>
    </xf>
    <xf numFmtId="165" fontId="5" fillId="3" borderId="0" xfId="7" applyNumberFormat="1" applyFont="1" applyFill="1" applyBorder="1" applyAlignment="1">
      <alignment horizontal="center" vertical="center" wrapText="1"/>
    </xf>
    <xf numFmtId="165" fontId="5" fillId="3" borderId="0" xfId="7" applyNumberFormat="1" applyFont="1" applyFill="1" applyBorder="1" applyAlignment="1">
      <alignment horizontal="center" vertical="center"/>
    </xf>
    <xf numFmtId="165" fontId="5" fillId="4" borderId="0" xfId="7" applyNumberFormat="1" applyFont="1" applyFill="1" applyBorder="1" applyAlignment="1">
      <alignment horizontal="center" vertical="center" wrapText="1"/>
    </xf>
    <xf numFmtId="165" fontId="5" fillId="4" borderId="0" xfId="7" applyNumberFormat="1" applyFont="1" applyFill="1" applyBorder="1" applyAlignment="1">
      <alignment horizontal="center" vertical="center"/>
    </xf>
    <xf numFmtId="0" fontId="10" fillId="4" borderId="0" xfId="2" applyFont="1" applyFill="1"/>
    <xf numFmtId="165" fontId="2" fillId="4" borderId="0" xfId="2" applyNumberFormat="1" applyFont="1" applyFill="1"/>
    <xf numFmtId="9" fontId="1" fillId="4" borderId="0" xfId="1" applyFont="1" applyFill="1"/>
    <xf numFmtId="165" fontId="5" fillId="4" borderId="0" xfId="7" applyNumberFormat="1" applyFont="1" applyFill="1" applyAlignment="1">
      <alignment horizontal="center" vertical="center"/>
    </xf>
    <xf numFmtId="0" fontId="2" fillId="4" borderId="1" xfId="2" applyFont="1" applyFill="1" applyBorder="1"/>
    <xf numFmtId="0" fontId="6" fillId="4" borderId="1" xfId="2" applyFont="1" applyFill="1" applyBorder="1"/>
    <xf numFmtId="0" fontId="2" fillId="4" borderId="0" xfId="2" applyFont="1" applyFill="1" applyBorder="1"/>
    <xf numFmtId="0" fontId="6" fillId="4" borderId="0" xfId="2" applyFont="1" applyFill="1" applyBorder="1"/>
    <xf numFmtId="165" fontId="5" fillId="2" borderId="1" xfId="7" applyNumberFormat="1" applyFont="1" applyFill="1" applyBorder="1" applyAlignment="1">
      <alignment horizontal="center" vertical="center"/>
    </xf>
    <xf numFmtId="165" fontId="14" fillId="2" borderId="1" xfId="7" applyNumberFormat="1" applyFont="1" applyFill="1" applyBorder="1" applyAlignment="1">
      <alignment horizontal="center" vertical="center" wrapText="1"/>
    </xf>
    <xf numFmtId="165" fontId="14" fillId="2" borderId="0" xfId="7" applyNumberFormat="1" applyFont="1" applyFill="1" applyBorder="1" applyAlignment="1">
      <alignment horizontal="center" vertical="center"/>
    </xf>
    <xf numFmtId="165" fontId="14" fillId="2" borderId="0" xfId="7" applyNumberFormat="1" applyFont="1" applyFill="1" applyBorder="1" applyAlignment="1">
      <alignment horizontal="center" vertical="center" wrapText="1"/>
    </xf>
    <xf numFmtId="165" fontId="14" fillId="3" borderId="0" xfId="7" applyNumberFormat="1" applyFont="1" applyFill="1" applyBorder="1" applyAlignment="1">
      <alignment horizontal="center" vertical="center" wrapText="1"/>
    </xf>
    <xf numFmtId="165" fontId="14" fillId="3" borderId="0" xfId="7" applyNumberFormat="1" applyFont="1" applyFill="1" applyBorder="1" applyAlignment="1">
      <alignment horizontal="center" vertical="center"/>
    </xf>
    <xf numFmtId="165" fontId="14" fillId="4" borderId="0" xfId="7" applyNumberFormat="1" applyFont="1" applyFill="1" applyBorder="1" applyAlignment="1">
      <alignment horizontal="center" vertical="center" wrapText="1"/>
    </xf>
    <xf numFmtId="165" fontId="14" fillId="4" borderId="0" xfId="7" applyNumberFormat="1" applyFont="1" applyFill="1" applyBorder="1" applyAlignment="1">
      <alignment horizontal="center" vertical="center"/>
    </xf>
    <xf numFmtId="0" fontId="13" fillId="4" borderId="0" xfId="2" applyFont="1" applyFill="1"/>
    <xf numFmtId="0" fontId="13" fillId="4" borderId="0" xfId="2" applyFont="1" applyFill="1" applyAlignment="1">
      <alignment horizontal="center" vertical="center" wrapText="1"/>
    </xf>
    <xf numFmtId="165" fontId="13" fillId="4" borderId="0" xfId="2" applyNumberFormat="1" applyFont="1" applyFill="1"/>
    <xf numFmtId="165" fontId="15" fillId="2" borderId="0" xfId="12" applyNumberFormat="1" applyFont="1" applyFill="1" applyBorder="1" applyAlignment="1" applyProtection="1">
      <alignment horizontal="center" vertical="center"/>
    </xf>
    <xf numFmtId="165" fontId="14" fillId="4" borderId="0" xfId="7" applyNumberFormat="1" applyFont="1" applyFill="1" applyAlignment="1">
      <alignment horizontal="center" vertical="center"/>
    </xf>
    <xf numFmtId="0" fontId="16" fillId="4" borderId="0" xfId="2" applyFont="1" applyFill="1" applyAlignment="1">
      <alignment horizontal="center"/>
    </xf>
    <xf numFmtId="0" fontId="13" fillId="4" borderId="0" xfId="2" applyFont="1" applyFill="1" applyAlignment="1">
      <alignment horizontal="center"/>
    </xf>
    <xf numFmtId="165" fontId="0" fillId="4" borderId="0" xfId="0" applyNumberFormat="1" applyFont="1" applyFill="1"/>
    <xf numFmtId="0" fontId="13" fillId="4" borderId="1" xfId="2" applyFont="1" applyFill="1" applyBorder="1"/>
    <xf numFmtId="0" fontId="13" fillId="4" borderId="0" xfId="2" applyFont="1" applyFill="1" applyBorder="1"/>
    <xf numFmtId="0" fontId="0" fillId="0" borderId="0" xfId="0" applyFont="1"/>
    <xf numFmtId="0" fontId="0" fillId="4" borderId="0" xfId="0" applyFont="1" applyFill="1" applyBorder="1"/>
    <xf numFmtId="0" fontId="0" fillId="4" borderId="0" xfId="0" applyNumberFormat="1" applyFont="1" applyFill="1"/>
    <xf numFmtId="0" fontId="1" fillId="4" borderId="0" xfId="1" applyNumberFormat="1" applyFont="1" applyFill="1"/>
    <xf numFmtId="9" fontId="1" fillId="4" borderId="0" xfId="1" applyNumberFormat="1" applyFont="1" applyFill="1"/>
    <xf numFmtId="0" fontId="8" fillId="4" borderId="0" xfId="0" applyFont="1" applyFill="1"/>
    <xf numFmtId="9" fontId="8" fillId="4" borderId="0" xfId="1" applyFont="1" applyFill="1"/>
    <xf numFmtId="9" fontId="1" fillId="4" borderId="1" xfId="1" applyFont="1" applyFill="1" applyBorder="1"/>
    <xf numFmtId="9" fontId="1" fillId="4" borderId="0" xfId="1" applyFont="1" applyFill="1" applyBorder="1"/>
    <xf numFmtId="0" fontId="11" fillId="4" borderId="0" xfId="0" applyFont="1" applyFill="1" applyAlignment="1">
      <alignment horizontal="center"/>
    </xf>
  </cellXfs>
  <cellStyles count="13">
    <cellStyle name="Currency 2" xfId="11"/>
    <cellStyle name="Heading" xfId="3"/>
    <cellStyle name="Heading1" xfId="4"/>
    <cellStyle name="Moeda 2" xfId="8"/>
    <cellStyle name="Normal" xfId="0" builtinId="0"/>
    <cellStyle name="Normal 2" xfId="7"/>
    <cellStyle name="Normal 3" xfId="2"/>
    <cellStyle name="Percent" xfId="1" builtinId="5"/>
    <cellStyle name="Percent 2" xfId="12"/>
    <cellStyle name="Porcentagem 2" xfId="9"/>
    <cellStyle name="Result" xfId="5"/>
    <cellStyle name="Result2" xfId="6"/>
    <cellStyle name="Vírgula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Cerrado</a:t>
            </a:r>
          </a:p>
        </c:rich>
      </c:tx>
      <c:layout>
        <c:manualLayout>
          <c:xMode val="edge"/>
          <c:yMode val="edge"/>
          <c:x val="0.44835854413190324"/>
          <c:y val="6.92920140064281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26403508043657"/>
          <c:y val="8.2310657377440782E-2"/>
          <c:w val="0.86586326956646875"/>
          <c:h val="0.73383350417139825"/>
        </c:manualLayout>
      </c:layout>
      <c:scatterChart>
        <c:scatterStyle val="lineMarker"/>
        <c:varyColors val="0"/>
        <c:ser>
          <c:idx val="0"/>
          <c:order val="0"/>
          <c:tx>
            <c:strRef>
              <c:f>Cerrado!$B$3</c:f>
              <c:strCache>
                <c:ptCount val="1"/>
                <c:pt idx="0">
                  <c:v>SOC (obs)</c:v>
                </c:pt>
              </c:strCache>
            </c:strRef>
          </c:tx>
          <c:spPr>
            <a:ln w="31750">
              <a:noFill/>
              <a:prstDash val="sysDot"/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Cerrado!$A$4:$A$17</c:f>
              <c:numCache>
                <c:formatCode>General</c:formatCode>
                <c:ptCount val="1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</c:numCache>
            </c:numRef>
          </c:xVal>
          <c:yVal>
            <c:numRef>
              <c:f>Cerrado!$B$4:$B$36</c:f>
              <c:numCache>
                <c:formatCode>0.00_ ;\-0.00\ </c:formatCode>
                <c:ptCount val="33"/>
                <c:pt idx="0">
                  <c:v>-19.933703478076744</c:v>
                </c:pt>
                <c:pt idx="1">
                  <c:v>-22.203359200677433</c:v>
                </c:pt>
                <c:pt idx="2">
                  <c:v>-19.571969697704748</c:v>
                </c:pt>
                <c:pt idx="3">
                  <c:v>-19.973724604444875</c:v>
                </c:pt>
                <c:pt idx="4">
                  <c:v>-20.774408668414996</c:v>
                </c:pt>
                <c:pt idx="5">
                  <c:v>-20.465423626940463</c:v>
                </c:pt>
                <c:pt idx="6">
                  <c:v>-20.951433246989456</c:v>
                </c:pt>
                <c:pt idx="7">
                  <c:v>-18.649102091270517</c:v>
                </c:pt>
                <c:pt idx="8">
                  <c:v>-23.473844704837305</c:v>
                </c:pt>
                <c:pt idx="9">
                  <c:v>-18.442008410182865</c:v>
                </c:pt>
                <c:pt idx="10">
                  <c:v>-18.201965745137183</c:v>
                </c:pt>
                <c:pt idx="11">
                  <c:v>-17.883891672593496</c:v>
                </c:pt>
                <c:pt idx="12">
                  <c:v>-18.501742271577026</c:v>
                </c:pt>
                <c:pt idx="13">
                  <c:v>-18.030566863410069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B7-4FE4-A0BB-5E74E22944B5}"/>
            </c:ext>
          </c:extLst>
        </c:ser>
        <c:ser>
          <c:idx val="1"/>
          <c:order val="1"/>
          <c:tx>
            <c:strRef>
              <c:f>Cerrado!$C$3</c:f>
              <c:strCache>
                <c:ptCount val="1"/>
                <c:pt idx="0">
                  <c:v>LUC (obs)</c:v>
                </c:pt>
              </c:strCache>
            </c:strRef>
          </c:tx>
          <c:spPr>
            <a:ln w="31750">
              <a:solidFill>
                <a:schemeClr val="accent2">
                  <a:alpha val="40000"/>
                </a:schemeClr>
              </a:solidFill>
              <a:prstDash val="sysDot"/>
            </a:ln>
          </c:spPr>
          <c:marker>
            <c:symbol val="square"/>
            <c:size val="5"/>
            <c:spPr>
              <a:solidFill>
                <a:schemeClr val="accent2"/>
              </a:solidFill>
            </c:spPr>
          </c:marker>
          <c:xVal>
            <c:numRef>
              <c:f>Cerrado!$A$4:$A$17</c:f>
              <c:numCache>
                <c:formatCode>General</c:formatCode>
                <c:ptCount val="1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</c:numCache>
            </c:numRef>
          </c:xVal>
          <c:yVal>
            <c:numRef>
              <c:f>Cerrado!$C$4:$C$36</c:f>
              <c:numCache>
                <c:formatCode>General</c:formatCode>
                <c:ptCount val="33"/>
                <c:pt idx="0">
                  <c:v>110.62773333333331</c:v>
                </c:pt>
                <c:pt idx="1">
                  <c:v>83.731999999999559</c:v>
                </c:pt>
                <c:pt idx="2">
                  <c:v>86.269333333334188</c:v>
                </c:pt>
                <c:pt idx="3">
                  <c:v>158.83706666666606</c:v>
                </c:pt>
                <c:pt idx="4">
                  <c:v>174.31479999999939</c:v>
                </c:pt>
                <c:pt idx="5">
                  <c:v>39.582400000001499</c:v>
                </c:pt>
                <c:pt idx="6">
                  <c:v>0</c:v>
                </c:pt>
                <c:pt idx="7">
                  <c:v>0</c:v>
                </c:pt>
                <c:pt idx="8">
                  <c:v>18.649400000000707</c:v>
                </c:pt>
                <c:pt idx="9">
                  <c:v>347.23406666666597</c:v>
                </c:pt>
                <c:pt idx="10">
                  <c:v>182.6879999999997</c:v>
                </c:pt>
                <c:pt idx="11">
                  <c:v>0</c:v>
                </c:pt>
                <c:pt idx="12">
                  <c:v>144.24740000000006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B7-4FE4-A0BB-5E74E22944B5}"/>
            </c:ext>
          </c:extLst>
        </c:ser>
        <c:ser>
          <c:idx val="2"/>
          <c:order val="2"/>
          <c:tx>
            <c:strRef>
              <c:f>Cerrado!$D$3</c:f>
              <c:strCache>
                <c:ptCount val="1"/>
                <c:pt idx="0">
                  <c:v>Cattle (obs)</c:v>
                </c:pt>
              </c:strCache>
            </c:strRef>
          </c:tx>
          <c:spPr>
            <a:ln w="28575">
              <a:solidFill>
                <a:schemeClr val="accent1">
                  <a:alpha val="40000"/>
                </a:schemeClr>
              </a:solidFill>
              <a:prstDash val="sysDot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Cerrado!$A$4:$A$17</c:f>
              <c:numCache>
                <c:formatCode>General</c:formatCode>
                <c:ptCount val="1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</c:numCache>
            </c:numRef>
          </c:xVal>
          <c:yVal>
            <c:numRef>
              <c:f>Cerrado!$D$4:$D$36</c:f>
              <c:numCache>
                <c:formatCode>0.00_ ;\-0.00\ </c:formatCode>
                <c:ptCount val="33"/>
                <c:pt idx="0">
                  <c:v>80.985054681023399</c:v>
                </c:pt>
                <c:pt idx="1">
                  <c:v>73.816170942527307</c:v>
                </c:pt>
                <c:pt idx="2">
                  <c:v>73.375531533136439</c:v>
                </c:pt>
                <c:pt idx="3">
                  <c:v>71.296308672022178</c:v>
                </c:pt>
                <c:pt idx="4">
                  <c:v>72.570665015084515</c:v>
                </c:pt>
                <c:pt idx="5">
                  <c:v>72.424989687309008</c:v>
                </c:pt>
                <c:pt idx="6">
                  <c:v>70.798409384910613</c:v>
                </c:pt>
                <c:pt idx="7">
                  <c:v>71.680971203993664</c:v>
                </c:pt>
                <c:pt idx="8">
                  <c:v>72.299751059599188</c:v>
                </c:pt>
                <c:pt idx="9">
                  <c:v>72.017667366528428</c:v>
                </c:pt>
                <c:pt idx="10">
                  <c:v>72.816583021663746</c:v>
                </c:pt>
                <c:pt idx="11">
                  <c:v>74.827120868889367</c:v>
                </c:pt>
                <c:pt idx="12">
                  <c:v>76.758826897138078</c:v>
                </c:pt>
                <c:pt idx="13">
                  <c:v>76.932891910668488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B7-4FE4-A0BB-5E74E22944B5}"/>
            </c:ext>
          </c:extLst>
        </c:ser>
        <c:ser>
          <c:idx val="3"/>
          <c:order val="3"/>
          <c:tx>
            <c:strRef>
              <c:f>Cerrado!$L$3</c:f>
              <c:strCache>
                <c:ptCount val="1"/>
                <c:pt idx="0">
                  <c:v>Total (BAU)</c:v>
                </c:pt>
              </c:strCache>
            </c:strRef>
          </c:tx>
          <c:spPr>
            <a:ln w="31750">
              <a:solidFill>
                <a:schemeClr val="tx1">
                  <a:alpha val="40000"/>
                </a:schemeClr>
              </a:solidFill>
              <a:prstDash val="sysDot"/>
            </a:ln>
          </c:spPr>
          <c:marker>
            <c:symbol val="square"/>
            <c:size val="5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</c:spPr>
          </c:marker>
          <c:xVal>
            <c:numRef>
              <c:f>Cerrado!$A$4:$A$17</c:f>
              <c:numCache>
                <c:formatCode>General</c:formatCode>
                <c:ptCount val="1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</c:numCache>
            </c:numRef>
          </c:xVal>
          <c:yVal>
            <c:numRef>
              <c:f>Cerrado!$L$4:$L$17</c:f>
              <c:numCache>
                <c:formatCode>General</c:formatCode>
                <c:ptCount val="14"/>
                <c:pt idx="0">
                  <c:v>171.67908453627996</c:v>
                </c:pt>
                <c:pt idx="1">
                  <c:v>135.34481174184944</c:v>
                </c:pt>
                <c:pt idx="2">
                  <c:v>140.07289516876588</c:v>
                </c:pt>
                <c:pt idx="3">
                  <c:v>210.15965073424337</c:v>
                </c:pt>
                <c:pt idx="4">
                  <c:v>226.11105634666893</c:v>
                </c:pt>
                <c:pt idx="5">
                  <c:v>91.541966060370044</c:v>
                </c:pt>
                <c:pt idx="6">
                  <c:v>49.84697613792116</c:v>
                </c:pt>
                <c:pt idx="7">
                  <c:v>53.031869112723143</c:v>
                </c:pt>
                <c:pt idx="8">
                  <c:v>67.475306354762594</c:v>
                </c:pt>
                <c:pt idx="9">
                  <c:v>400.8097256230115</c:v>
                </c:pt>
                <c:pt idx="10">
                  <c:v>237.30261727652626</c:v>
                </c:pt>
                <c:pt idx="11">
                  <c:v>56.943229196295874</c:v>
                </c:pt>
                <c:pt idx="12">
                  <c:v>202.5044846255611</c:v>
                </c:pt>
                <c:pt idx="13">
                  <c:v>58.902325047258415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B7-4FE4-A0BB-5E74E2294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62176"/>
        <c:axId val="67376640"/>
      </c:scatterChart>
      <c:scatterChart>
        <c:scatterStyle val="smoothMarker"/>
        <c:varyColors val="0"/>
        <c:ser>
          <c:idx val="4"/>
          <c:order val="4"/>
          <c:tx>
            <c:v>Total (BAU)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Cerrado!$A$18:$A$36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Cerrado!$L$18:$L$36</c:f>
              <c:numCache>
                <c:formatCode>General</c:formatCode>
                <c:ptCount val="19"/>
                <c:pt idx="0">
                  <c:v>72.886031260075526</c:v>
                </c:pt>
                <c:pt idx="1">
                  <c:v>55.622241262596873</c:v>
                </c:pt>
                <c:pt idx="2">
                  <c:v>54.685327970455717</c:v>
                </c:pt>
                <c:pt idx="3">
                  <c:v>53.798671238892815</c:v>
                </c:pt>
                <c:pt idx="4">
                  <c:v>107.51683598492215</c:v>
                </c:pt>
                <c:pt idx="5">
                  <c:v>108.76514015369708</c:v>
                </c:pt>
                <c:pt idx="6">
                  <c:v>106.29644293099045</c:v>
                </c:pt>
                <c:pt idx="7">
                  <c:v>109.89929361816728</c:v>
                </c:pt>
                <c:pt idx="8">
                  <c:v>111.29461959785922</c:v>
                </c:pt>
                <c:pt idx="9">
                  <c:v>113.24604362839534</c:v>
                </c:pt>
                <c:pt idx="10">
                  <c:v>115.94312571453762</c:v>
                </c:pt>
                <c:pt idx="11">
                  <c:v>116.84179828718779</c:v>
                </c:pt>
                <c:pt idx="12">
                  <c:v>117.95785867917496</c:v>
                </c:pt>
                <c:pt idx="13">
                  <c:v>119.29180201376398</c:v>
                </c:pt>
                <c:pt idx="14">
                  <c:v>121.18722600589321</c:v>
                </c:pt>
                <c:pt idx="15">
                  <c:v>121.30446489018559</c:v>
                </c:pt>
                <c:pt idx="16">
                  <c:v>120.59256132554687</c:v>
                </c:pt>
                <c:pt idx="17">
                  <c:v>124.73548317897772</c:v>
                </c:pt>
                <c:pt idx="18">
                  <c:v>129.3514981846356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FB7-4FE4-A0BB-5E74E22944B5}"/>
            </c:ext>
          </c:extLst>
        </c:ser>
        <c:ser>
          <c:idx val="5"/>
          <c:order val="5"/>
          <c:tx>
            <c:strRef>
              <c:f>Cerrado!$M$3</c:f>
              <c:strCache>
                <c:ptCount val="1"/>
                <c:pt idx="0">
                  <c:v>Total (NAMAs+INDCs)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Cerrado!$A$18:$A$36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Cerrado!$M$18:$M$36</c:f>
              <c:numCache>
                <c:formatCode>0.00_ ;\-0.00\ </c:formatCode>
                <c:ptCount val="19"/>
                <c:pt idx="0">
                  <c:v>53.095548255589847</c:v>
                </c:pt>
                <c:pt idx="1">
                  <c:v>55.013215048626634</c:v>
                </c:pt>
                <c:pt idx="2">
                  <c:v>52.702038580674035</c:v>
                </c:pt>
                <c:pt idx="3">
                  <c:v>55.118819043949756</c:v>
                </c:pt>
                <c:pt idx="4">
                  <c:v>54.565181259755747</c:v>
                </c:pt>
                <c:pt idx="5">
                  <c:v>53.388127238144797</c:v>
                </c:pt>
                <c:pt idx="6">
                  <c:v>50.731418997411382</c:v>
                </c:pt>
                <c:pt idx="7">
                  <c:v>51.379963617603948</c:v>
                </c:pt>
                <c:pt idx="8">
                  <c:v>49.33195691666976</c:v>
                </c:pt>
                <c:pt idx="9">
                  <c:v>50.351886457674475</c:v>
                </c:pt>
                <c:pt idx="10">
                  <c:v>51.504613959473211</c:v>
                </c:pt>
                <c:pt idx="11">
                  <c:v>51.929122349527141</c:v>
                </c:pt>
                <c:pt idx="12">
                  <c:v>53.025072641818468</c:v>
                </c:pt>
                <c:pt idx="13">
                  <c:v>55.115377663213067</c:v>
                </c:pt>
                <c:pt idx="14">
                  <c:v>56.974219235618179</c:v>
                </c:pt>
                <c:pt idx="15">
                  <c:v>57.406981954268417</c:v>
                </c:pt>
                <c:pt idx="16">
                  <c:v>58.229493877913939</c:v>
                </c:pt>
                <c:pt idx="17">
                  <c:v>61.507975532002781</c:v>
                </c:pt>
                <c:pt idx="18">
                  <c:v>60.460885687755699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FB7-4FE4-A0BB-5E74E22944B5}"/>
            </c:ext>
          </c:extLst>
        </c:ser>
        <c:ser>
          <c:idx val="6"/>
          <c:order val="6"/>
          <c:tx>
            <c:strRef>
              <c:f>Cerrado!$E$3</c:f>
              <c:strCache>
                <c:ptCount val="1"/>
                <c:pt idx="0">
                  <c:v>SOC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Cerrado!$A$18:$A$36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Cerrado!$E$18:$E$36</c:f>
              <c:numCache>
                <c:formatCode>0.00_ ;\-0.00\ </c:formatCode>
                <c:ptCount val="19"/>
                <c:pt idx="0">
                  <c:v>-16.714141596802801</c:v>
                </c:pt>
                <c:pt idx="1">
                  <c:v>-16.769313712987422</c:v>
                </c:pt>
                <c:pt idx="2">
                  <c:v>-18.559482346132583</c:v>
                </c:pt>
                <c:pt idx="3">
                  <c:v>-19.339408043860139</c:v>
                </c:pt>
                <c:pt idx="4">
                  <c:v>-19.84494941908364</c:v>
                </c:pt>
                <c:pt idx="5">
                  <c:v>-20.405815104841693</c:v>
                </c:pt>
                <c:pt idx="6">
                  <c:v>-26.042934387303475</c:v>
                </c:pt>
                <c:pt idx="7">
                  <c:v>-24.369095307850351</c:v>
                </c:pt>
                <c:pt idx="8">
                  <c:v>-26.600308354997669</c:v>
                </c:pt>
                <c:pt idx="9">
                  <c:v>-25.38336699339817</c:v>
                </c:pt>
                <c:pt idx="10">
                  <c:v>-25.115239473121356</c:v>
                </c:pt>
                <c:pt idx="11">
                  <c:v>-24.734958988336448</c:v>
                </c:pt>
                <c:pt idx="12">
                  <c:v>-24.358921304264207</c:v>
                </c:pt>
                <c:pt idx="13">
                  <c:v>-23.991346641992383</c:v>
                </c:pt>
                <c:pt idx="14">
                  <c:v>-23.67320867513147</c:v>
                </c:pt>
                <c:pt idx="15">
                  <c:v>-23.370512533944424</c:v>
                </c:pt>
                <c:pt idx="16">
                  <c:v>-23.076944158208089</c:v>
                </c:pt>
                <c:pt idx="17">
                  <c:v>-22.792228301261581</c:v>
                </c:pt>
                <c:pt idx="18">
                  <c:v>-22.516098016473769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FB7-4FE4-A0BB-5E74E22944B5}"/>
            </c:ext>
          </c:extLst>
        </c:ser>
        <c:ser>
          <c:idx val="7"/>
          <c:order val="7"/>
          <c:tx>
            <c:strRef>
              <c:f>Cerrado!$H$3</c:f>
              <c:strCache>
                <c:ptCount val="1"/>
                <c:pt idx="0">
                  <c:v>SOC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xVal>
            <c:numRef>
              <c:f>Cerrado!$A$18:$A$36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Cerrado!$H$18:$H$36</c:f>
              <c:numCache>
                <c:formatCode>0.00_ ;\-0.00\ </c:formatCode>
                <c:ptCount val="19"/>
                <c:pt idx="0">
                  <c:v>-16.858017688238974</c:v>
                </c:pt>
                <c:pt idx="1">
                  <c:v>-17.208815356718812</c:v>
                </c:pt>
                <c:pt idx="2">
                  <c:v>-20.042932592863458</c:v>
                </c:pt>
                <c:pt idx="3">
                  <c:v>-16.969483938663259</c:v>
                </c:pt>
                <c:pt idx="4">
                  <c:v>-19.080999800805348</c:v>
                </c:pt>
                <c:pt idx="5">
                  <c:v>-21.538643115648732</c:v>
                </c:pt>
                <c:pt idx="6">
                  <c:v>-28.191438229185412</c:v>
                </c:pt>
                <c:pt idx="7">
                  <c:v>-30.228325759950877</c:v>
                </c:pt>
                <c:pt idx="8">
                  <c:v>-35.926876053012784</c:v>
                </c:pt>
                <c:pt idx="9">
                  <c:v>-34.546792578889786</c:v>
                </c:pt>
                <c:pt idx="10">
                  <c:v>-36.551098349615366</c:v>
                </c:pt>
                <c:pt idx="11">
                  <c:v>-37.183412336932911</c:v>
                </c:pt>
                <c:pt idx="12">
                  <c:v>-35.30284394336887</c:v>
                </c:pt>
                <c:pt idx="13">
                  <c:v>-33.367976404005503</c:v>
                </c:pt>
                <c:pt idx="14">
                  <c:v>-31.177508461864466</c:v>
                </c:pt>
                <c:pt idx="15">
                  <c:v>-28.762650423066237</c:v>
                </c:pt>
                <c:pt idx="16">
                  <c:v>-26.34165855133369</c:v>
                </c:pt>
                <c:pt idx="17">
                  <c:v>-24.425990414025584</c:v>
                </c:pt>
                <c:pt idx="18">
                  <c:v>-26.798408807439479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FB7-4FE4-A0BB-5E74E22944B5}"/>
            </c:ext>
          </c:extLst>
        </c:ser>
        <c:ser>
          <c:idx val="8"/>
          <c:order val="8"/>
          <c:tx>
            <c:strRef>
              <c:f>Cerrado!$G$3</c:f>
              <c:strCache>
                <c:ptCount val="1"/>
                <c:pt idx="0">
                  <c:v>Cattle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Cerrado!$A$18:$A$36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Cerrado!$G$18:$G$36</c:f>
              <c:numCache>
                <c:formatCode>0.00_ ;\-0.00\ </c:formatCode>
                <c:ptCount val="19"/>
                <c:pt idx="0">
                  <c:v>70.189572856879394</c:v>
                </c:pt>
                <c:pt idx="1">
                  <c:v>72.391554975584299</c:v>
                </c:pt>
                <c:pt idx="2">
                  <c:v>73.2448103165883</c:v>
                </c:pt>
                <c:pt idx="3">
                  <c:v>73.138079282752955</c:v>
                </c:pt>
                <c:pt idx="4">
                  <c:v>74.077785404005581</c:v>
                </c:pt>
                <c:pt idx="5">
                  <c:v>75.886955258540368</c:v>
                </c:pt>
                <c:pt idx="6">
                  <c:v>79.055377318293722</c:v>
                </c:pt>
                <c:pt idx="7">
                  <c:v>80.984388926017417</c:v>
                </c:pt>
                <c:pt idx="8">
                  <c:v>84.610927952856684</c:v>
                </c:pt>
                <c:pt idx="9">
                  <c:v>85.345410621793292</c:v>
                </c:pt>
                <c:pt idx="10">
                  <c:v>87.774365187658759</c:v>
                </c:pt>
                <c:pt idx="11">
                  <c:v>88.292757275524025</c:v>
                </c:pt>
                <c:pt idx="12">
                  <c:v>89.032779983438957</c:v>
                </c:pt>
                <c:pt idx="13">
                  <c:v>89.999148655757963</c:v>
                </c:pt>
                <c:pt idx="14">
                  <c:v>91.576434681024466</c:v>
                </c:pt>
                <c:pt idx="15">
                  <c:v>91.390977424129801</c:v>
                </c:pt>
                <c:pt idx="16">
                  <c:v>90.385505483754741</c:v>
                </c:pt>
                <c:pt idx="17">
                  <c:v>94.243711480239085</c:v>
                </c:pt>
                <c:pt idx="18">
                  <c:v>98.583596201109174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FB7-4FE4-A0BB-5E74E22944B5}"/>
            </c:ext>
          </c:extLst>
        </c:ser>
        <c:ser>
          <c:idx val="9"/>
          <c:order val="9"/>
          <c:tx>
            <c:strRef>
              <c:f>Cerrado!$J$3</c:f>
              <c:strCache>
                <c:ptCount val="1"/>
                <c:pt idx="0">
                  <c:v>Cattle</c:v>
                </c:pt>
              </c:strCache>
            </c:strRef>
          </c:tx>
          <c:spPr>
            <a:ln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Cerrado!$A$18:$A$36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Cerrado!$J$18:$J$36</c:f>
              <c:numCache>
                <c:formatCode>0.00_ ;\-0.00\ </c:formatCode>
                <c:ptCount val="19"/>
                <c:pt idx="0">
                  <c:v>69.953565943828821</c:v>
                </c:pt>
                <c:pt idx="1">
                  <c:v>72.22203040534545</c:v>
                </c:pt>
                <c:pt idx="2">
                  <c:v>72.744971173537493</c:v>
                </c:pt>
                <c:pt idx="3">
                  <c:v>72.088302982613016</c:v>
                </c:pt>
                <c:pt idx="4">
                  <c:v>73.646181060561091</c:v>
                </c:pt>
                <c:pt idx="5">
                  <c:v>74.926770353793529</c:v>
                </c:pt>
                <c:pt idx="6">
                  <c:v>78.92285722659679</c:v>
                </c:pt>
                <c:pt idx="7">
                  <c:v>81.608289377554826</c:v>
                </c:pt>
                <c:pt idx="8">
                  <c:v>85.258832969682544</c:v>
                </c:pt>
                <c:pt idx="9">
                  <c:v>84.898679036564261</c:v>
                </c:pt>
                <c:pt idx="10">
                  <c:v>88.055712309088577</c:v>
                </c:pt>
                <c:pt idx="11">
                  <c:v>89.112534686460052</c:v>
                </c:pt>
                <c:pt idx="12">
                  <c:v>88.327916585187339</c:v>
                </c:pt>
                <c:pt idx="13">
                  <c:v>88.483354067218571</c:v>
                </c:pt>
                <c:pt idx="14">
                  <c:v>88.151727697482642</c:v>
                </c:pt>
                <c:pt idx="15">
                  <c:v>86.169632377334651</c:v>
                </c:pt>
                <c:pt idx="16">
                  <c:v>84.571152429247633</c:v>
                </c:pt>
                <c:pt idx="17">
                  <c:v>85.933965946028366</c:v>
                </c:pt>
                <c:pt idx="18">
                  <c:v>87.259294495195178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FB7-4FE4-A0BB-5E74E22944B5}"/>
            </c:ext>
          </c:extLst>
        </c:ser>
        <c:ser>
          <c:idx val="10"/>
          <c:order val="10"/>
          <c:tx>
            <c:strRef>
              <c:f>Cerrado!$F$3</c:f>
              <c:strCache>
                <c:ptCount val="1"/>
                <c:pt idx="0">
                  <c:v>LUC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Cerrado!$A$18:$A$36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Cerrado!$F$18:$F$36</c:f>
              <c:numCache>
                <c:formatCode>General</c:formatCode>
                <c:ptCount val="19"/>
                <c:pt idx="0">
                  <c:v>19.410599999998933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53.284000000000212</c:v>
                </c:pt>
                <c:pt idx="5">
                  <c:v>53.283999999998407</c:v>
                </c:pt>
                <c:pt idx="6">
                  <c:v>53.284000000000212</c:v>
                </c:pt>
                <c:pt idx="7">
                  <c:v>53.284000000000212</c:v>
                </c:pt>
                <c:pt idx="8">
                  <c:v>53.284000000000212</c:v>
                </c:pt>
                <c:pt idx="9">
                  <c:v>53.284000000000212</c:v>
                </c:pt>
                <c:pt idx="10">
                  <c:v>53.284000000000212</c:v>
                </c:pt>
                <c:pt idx="11">
                  <c:v>53.284000000000212</c:v>
                </c:pt>
                <c:pt idx="12">
                  <c:v>53.284000000000212</c:v>
                </c:pt>
                <c:pt idx="13">
                  <c:v>53.283999999998407</c:v>
                </c:pt>
                <c:pt idx="14">
                  <c:v>53.284000000000212</c:v>
                </c:pt>
                <c:pt idx="15">
                  <c:v>53.284000000000212</c:v>
                </c:pt>
                <c:pt idx="16">
                  <c:v>53.284000000000212</c:v>
                </c:pt>
                <c:pt idx="17">
                  <c:v>53.284000000000212</c:v>
                </c:pt>
                <c:pt idx="18">
                  <c:v>53.284000000000212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FB7-4FE4-A0BB-5E74E2294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62176"/>
        <c:axId val="67376640"/>
      </c:scatterChart>
      <c:valAx>
        <c:axId val="67362176"/>
        <c:scaling>
          <c:orientation val="minMax"/>
          <c:max val="2030"/>
          <c:min val="1996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 b="0"/>
                  <a:t>Time (Years)</a:t>
                </a:r>
              </a:p>
            </c:rich>
          </c:tx>
          <c:layout>
            <c:manualLayout>
              <c:xMode val="edge"/>
              <c:yMode val="edge"/>
              <c:x val="0.47871077632644521"/>
              <c:y val="0.92451653934664357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txPr>
          <a:bodyPr rot="-2700000"/>
          <a:lstStyle/>
          <a:p>
            <a:pPr>
              <a:defRPr sz="1200"/>
            </a:pPr>
            <a:endParaRPr lang="en-US"/>
          </a:p>
        </c:txPr>
        <c:crossAx val="67376640"/>
        <c:crosses val="autoZero"/>
        <c:crossBetween val="midCat"/>
        <c:majorUnit val="1"/>
      </c:valAx>
      <c:valAx>
        <c:axId val="67376640"/>
        <c:scaling>
          <c:orientation val="minMax"/>
          <c:max val="1600"/>
          <c:min val="-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pt-BR" sz="1200" b="0"/>
                  <a:t>Emissions</a:t>
                </a:r>
                <a:r>
                  <a:rPr lang="pt-BR" sz="1200" b="0" baseline="0"/>
                  <a:t> (M tonnes CO2e.yr</a:t>
                </a:r>
                <a:r>
                  <a:rPr lang="pt-BR" sz="1200" b="0" baseline="30000"/>
                  <a:t>-1</a:t>
                </a:r>
                <a:r>
                  <a:rPr lang="pt-BR" sz="1200" b="0" baseline="0"/>
                  <a:t>)</a:t>
                </a:r>
                <a:endParaRPr lang="pt-BR" sz="1200" b="0"/>
              </a:p>
            </c:rich>
          </c:tx>
          <c:layout>
            <c:manualLayout>
              <c:xMode val="edge"/>
              <c:yMode val="edge"/>
              <c:x val="1.5546545629667058E-2"/>
              <c:y val="0.22155036196240865"/>
            </c:manualLayout>
          </c:layout>
          <c:overlay val="0"/>
        </c:title>
        <c:numFmt formatCode="0.00_ ;\-0.00\ 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7362176"/>
        <c:crosses val="autoZero"/>
        <c:crossBetween val="midCat"/>
      </c:valAx>
      <c:spPr>
        <a:ln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60510714575657376"/>
          <c:y val="0.21259363970003034"/>
          <c:w val="0.15360571632992148"/>
          <c:h val="0.32606411634416183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Amazon</a:t>
            </a:r>
          </a:p>
        </c:rich>
      </c:tx>
      <c:layout>
        <c:manualLayout>
          <c:xMode val="edge"/>
          <c:yMode val="edge"/>
          <c:x val="0.47801812840178698"/>
          <c:y val="6.326662148413009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26403508043657"/>
          <c:y val="8.2310657377440782E-2"/>
          <c:w val="0.86586326956646875"/>
          <c:h val="0.73383350417139825"/>
        </c:manualLayout>
      </c:layout>
      <c:scatterChart>
        <c:scatterStyle val="lineMarker"/>
        <c:varyColors val="0"/>
        <c:ser>
          <c:idx val="0"/>
          <c:order val="0"/>
          <c:tx>
            <c:strRef>
              <c:f>Amazon!$B$3</c:f>
              <c:strCache>
                <c:ptCount val="1"/>
                <c:pt idx="0">
                  <c:v>SOC (obs)</c:v>
                </c:pt>
              </c:strCache>
            </c:strRef>
          </c:tx>
          <c:spPr>
            <a:ln w="31750">
              <a:noFill/>
              <a:prstDash val="sysDot"/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Amazon!$A$4:$A$17</c:f>
              <c:numCache>
                <c:formatCode>General</c:formatCode>
                <c:ptCount val="1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</c:numCache>
            </c:numRef>
          </c:xVal>
          <c:yVal>
            <c:numRef>
              <c:f>Amazon!$B$4:$B$36</c:f>
              <c:numCache>
                <c:formatCode>0.00_ ;\-0.00\ 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7F-48CD-95EF-48AF4963AD34}"/>
            </c:ext>
          </c:extLst>
        </c:ser>
        <c:ser>
          <c:idx val="1"/>
          <c:order val="1"/>
          <c:tx>
            <c:strRef>
              <c:f>Amazon!$C$3</c:f>
              <c:strCache>
                <c:ptCount val="1"/>
                <c:pt idx="0">
                  <c:v>LUC (obs)</c:v>
                </c:pt>
              </c:strCache>
            </c:strRef>
          </c:tx>
          <c:spPr>
            <a:ln w="31750">
              <a:solidFill>
                <a:schemeClr val="accent2">
                  <a:alpha val="40000"/>
                </a:schemeClr>
              </a:solidFill>
              <a:prstDash val="sysDot"/>
            </a:ln>
          </c:spPr>
          <c:marker>
            <c:symbol val="square"/>
            <c:size val="5"/>
            <c:spPr>
              <a:solidFill>
                <a:schemeClr val="accent2"/>
              </a:solidFill>
            </c:spPr>
          </c:marker>
          <c:xVal>
            <c:numRef>
              <c:f>Amazon!$A$4:$A$17</c:f>
              <c:numCache>
                <c:formatCode>General</c:formatCode>
                <c:ptCount val="1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</c:numCache>
            </c:numRef>
          </c:xVal>
          <c:yVal>
            <c:numRef>
              <c:f>Amazon!$C$4:$C$36</c:f>
              <c:numCache>
                <c:formatCode>0.00_ ;\-0.00\ </c:formatCode>
                <c:ptCount val="33"/>
                <c:pt idx="0">
                  <c:v>972.39999999999895</c:v>
                </c:pt>
                <c:pt idx="1">
                  <c:v>666.96666666666681</c:v>
                </c:pt>
                <c:pt idx="2">
                  <c:v>928.76666666666563</c:v>
                </c:pt>
                <c:pt idx="3">
                  <c:v>922.53333333333569</c:v>
                </c:pt>
                <c:pt idx="4">
                  <c:v>978.63333333333344</c:v>
                </c:pt>
                <c:pt idx="5">
                  <c:v>978.63333333332901</c:v>
                </c:pt>
                <c:pt idx="6">
                  <c:v>1196.8000000000009</c:v>
                </c:pt>
                <c:pt idx="7">
                  <c:v>1421.2000000000005</c:v>
                </c:pt>
                <c:pt idx="8">
                  <c:v>1577.0333333333338</c:v>
                </c:pt>
                <c:pt idx="9">
                  <c:v>1028.4999999999991</c:v>
                </c:pt>
                <c:pt idx="10">
                  <c:v>735.53333333333308</c:v>
                </c:pt>
                <c:pt idx="11">
                  <c:v>573.46666666666761</c:v>
                </c:pt>
                <c:pt idx="12">
                  <c:v>648.26666666666608</c:v>
                </c:pt>
                <c:pt idx="13">
                  <c:v>311.66666666666663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7F-48CD-95EF-48AF4963AD34}"/>
            </c:ext>
          </c:extLst>
        </c:ser>
        <c:ser>
          <c:idx val="2"/>
          <c:order val="2"/>
          <c:tx>
            <c:strRef>
              <c:f>Amazon!$D$3</c:f>
              <c:strCache>
                <c:ptCount val="1"/>
                <c:pt idx="0">
                  <c:v>Cattle (obs)</c:v>
                </c:pt>
              </c:strCache>
            </c:strRef>
          </c:tx>
          <c:spPr>
            <a:ln w="28575">
              <a:solidFill>
                <a:schemeClr val="accent1">
                  <a:alpha val="40000"/>
                </a:schemeClr>
              </a:solidFill>
              <a:prstDash val="sysDot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Amazon!$A$4:$A$17</c:f>
              <c:numCache>
                <c:formatCode>General</c:formatCode>
                <c:ptCount val="1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</c:numCache>
            </c:numRef>
          </c:xVal>
          <c:yVal>
            <c:numRef>
              <c:f>Amazon!$D$4:$D$36</c:f>
              <c:numCache>
                <c:formatCode>0.00_ ;\-0.00\ </c:formatCode>
                <c:ptCount val="33"/>
                <c:pt idx="0">
                  <c:v>35.087910764103931</c:v>
                </c:pt>
                <c:pt idx="1">
                  <c:v>35.235062949859227</c:v>
                </c:pt>
                <c:pt idx="2">
                  <c:v>35.23618455930805</c:v>
                </c:pt>
                <c:pt idx="3">
                  <c:v>37.611862664664244</c:v>
                </c:pt>
                <c:pt idx="4">
                  <c:v>37.99424222584728</c:v>
                </c:pt>
                <c:pt idx="5">
                  <c:v>41.294167746165463</c:v>
                </c:pt>
                <c:pt idx="6">
                  <c:v>44.675854362956379</c:v>
                </c:pt>
                <c:pt idx="7">
                  <c:v>46.31220921548131</c:v>
                </c:pt>
                <c:pt idx="8">
                  <c:v>50.091630218638521</c:v>
                </c:pt>
                <c:pt idx="9">
                  <c:v>50.208156486293326</c:v>
                </c:pt>
                <c:pt idx="10">
                  <c:v>51.444154267896415</c:v>
                </c:pt>
                <c:pt idx="11">
                  <c:v>54.0507217673429</c:v>
                </c:pt>
                <c:pt idx="12">
                  <c:v>54.310657478968928</c:v>
                </c:pt>
                <c:pt idx="13">
                  <c:v>52.506480793963469</c:v>
                </c:pt>
                <c:pt idx="14">
                  <c:v>54.394111993846529</c:v>
                </c:pt>
                <c:pt idx="15">
                  <c:v>55.820957548585461</c:v>
                </c:pt>
                <c:pt idx="16">
                  <c:v>59.640622983831825</c:v>
                </c:pt>
                <c:pt idx="17">
                  <c:v>57.934259537538765</c:v>
                </c:pt>
                <c:pt idx="18">
                  <c:v>61.376145702082695</c:v>
                </c:pt>
                <c:pt idx="19">
                  <c:v>63.247575718728378</c:v>
                </c:pt>
                <c:pt idx="20">
                  <c:v>63.077650807342202</c:v>
                </c:pt>
                <c:pt idx="21">
                  <c:v>62.306404977178872</c:v>
                </c:pt>
                <c:pt idx="22">
                  <c:v>68.013442959972991</c:v>
                </c:pt>
                <c:pt idx="23">
                  <c:v>64.7844814191605</c:v>
                </c:pt>
                <c:pt idx="24">
                  <c:v>67.847221581791473</c:v>
                </c:pt>
                <c:pt idx="25">
                  <c:v>74.688381738566306</c:v>
                </c:pt>
                <c:pt idx="26">
                  <c:v>78.232024928503975</c:v>
                </c:pt>
                <c:pt idx="27">
                  <c:v>78.479010119776987</c:v>
                </c:pt>
                <c:pt idx="28">
                  <c:v>86.675869160014244</c:v>
                </c:pt>
                <c:pt idx="29">
                  <c:v>94.440527575551215</c:v>
                </c:pt>
                <c:pt idx="30">
                  <c:v>99.355181502058826</c:v>
                </c:pt>
                <c:pt idx="31">
                  <c:v>112.68398592222945</c:v>
                </c:pt>
                <c:pt idx="32">
                  <c:v>133.28383390491447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7F-48CD-95EF-48AF4963AD34}"/>
            </c:ext>
          </c:extLst>
        </c:ser>
        <c:ser>
          <c:idx val="3"/>
          <c:order val="3"/>
          <c:tx>
            <c:strRef>
              <c:f>Amazon!$L$3</c:f>
              <c:strCache>
                <c:ptCount val="1"/>
                <c:pt idx="0">
                  <c:v>Total (BAU)</c:v>
                </c:pt>
              </c:strCache>
            </c:strRef>
          </c:tx>
          <c:spPr>
            <a:ln w="31750">
              <a:solidFill>
                <a:schemeClr val="tx1">
                  <a:alpha val="40000"/>
                </a:schemeClr>
              </a:solidFill>
              <a:prstDash val="sysDot"/>
            </a:ln>
          </c:spPr>
          <c:marker>
            <c:symbol val="square"/>
            <c:size val="5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</c:spPr>
          </c:marker>
          <c:xVal>
            <c:numRef>
              <c:f>Amazon!$A$4:$A$17</c:f>
              <c:numCache>
                <c:formatCode>General</c:formatCode>
                <c:ptCount val="1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</c:numCache>
            </c:numRef>
          </c:xVal>
          <c:yVal>
            <c:numRef>
              <c:f>Amazon!$L$4:$L$17</c:f>
              <c:numCache>
                <c:formatCode>General</c:formatCode>
                <c:ptCount val="14"/>
                <c:pt idx="0">
                  <c:v>1007.4879107641029</c:v>
                </c:pt>
                <c:pt idx="1">
                  <c:v>702.20172961652599</c:v>
                </c:pt>
                <c:pt idx="2">
                  <c:v>964.0028512259737</c:v>
                </c:pt>
                <c:pt idx="3">
                  <c:v>960.14519599799996</c:v>
                </c:pt>
                <c:pt idx="4">
                  <c:v>1016.6275755591807</c:v>
                </c:pt>
                <c:pt idx="5">
                  <c:v>1019.9275010794945</c:v>
                </c:pt>
                <c:pt idx="6">
                  <c:v>1241.4758543629573</c:v>
                </c:pt>
                <c:pt idx="7">
                  <c:v>1467.5122092154818</c:v>
                </c:pt>
                <c:pt idx="8">
                  <c:v>1627.1249635519723</c:v>
                </c:pt>
                <c:pt idx="9">
                  <c:v>1078.7081564862924</c:v>
                </c:pt>
                <c:pt idx="10">
                  <c:v>786.97748760122954</c:v>
                </c:pt>
                <c:pt idx="11">
                  <c:v>627.51738843401051</c:v>
                </c:pt>
                <c:pt idx="12">
                  <c:v>702.57732414563498</c:v>
                </c:pt>
                <c:pt idx="13">
                  <c:v>364.1731474606301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7F-48CD-95EF-48AF4963A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34368"/>
        <c:axId val="67448832"/>
      </c:scatterChart>
      <c:scatterChart>
        <c:scatterStyle val="smoothMarker"/>
        <c:varyColors val="0"/>
        <c:ser>
          <c:idx val="4"/>
          <c:order val="4"/>
          <c:tx>
            <c:v>Total (BAU)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Amazon!$A$18:$A$36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Amazon!$L$18:$L$36</c:f>
              <c:numCache>
                <c:formatCode>General</c:formatCode>
                <c:ptCount val="19"/>
                <c:pt idx="0">
                  <c:v>1114.0607786605149</c:v>
                </c:pt>
                <c:pt idx="1">
                  <c:v>1115.4876242152493</c:v>
                </c:pt>
                <c:pt idx="2">
                  <c:v>1119.3072896505003</c:v>
                </c:pt>
                <c:pt idx="3">
                  <c:v>1117.6009262042026</c:v>
                </c:pt>
                <c:pt idx="4">
                  <c:v>1121.0428123687511</c:v>
                </c:pt>
                <c:pt idx="5">
                  <c:v>1122.9142423853966</c:v>
                </c:pt>
                <c:pt idx="6">
                  <c:v>1122.744317474006</c:v>
                </c:pt>
                <c:pt idx="7">
                  <c:v>1121.9730716438471</c:v>
                </c:pt>
                <c:pt idx="8">
                  <c:v>1127.6801096266367</c:v>
                </c:pt>
                <c:pt idx="9">
                  <c:v>1124.4511480858332</c:v>
                </c:pt>
                <c:pt idx="10">
                  <c:v>1127.5138882484509</c:v>
                </c:pt>
                <c:pt idx="11">
                  <c:v>1134.3550484052346</c:v>
                </c:pt>
                <c:pt idx="12">
                  <c:v>1137.8986915951723</c:v>
                </c:pt>
                <c:pt idx="13">
                  <c:v>1138.1456767864454</c:v>
                </c:pt>
                <c:pt idx="14">
                  <c:v>1146.3425358266825</c:v>
                </c:pt>
                <c:pt idx="15">
                  <c:v>1154.1071942422107</c:v>
                </c:pt>
                <c:pt idx="16">
                  <c:v>1159.021848168727</c:v>
                </c:pt>
                <c:pt idx="17">
                  <c:v>1172.3506525888979</c:v>
                </c:pt>
                <c:pt idx="18">
                  <c:v>1192.9505005715828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67F-48CD-95EF-48AF4963AD34}"/>
            </c:ext>
          </c:extLst>
        </c:ser>
        <c:ser>
          <c:idx val="5"/>
          <c:order val="5"/>
          <c:tx>
            <c:strRef>
              <c:f>Amazon!$M$3</c:f>
              <c:strCache>
                <c:ptCount val="1"/>
                <c:pt idx="0">
                  <c:v>Total (NAMAs+INDCs)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Amazon!$A$18:$A$36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Amazon!$M$18:$M$36</c:f>
              <c:numCache>
                <c:formatCode>0.00_ ;\-0.00\ </c:formatCode>
                <c:ptCount val="19"/>
                <c:pt idx="0">
                  <c:v>334.23453489559103</c:v>
                </c:pt>
                <c:pt idx="1">
                  <c:v>299.00501645424634</c:v>
                </c:pt>
                <c:pt idx="2">
                  <c:v>190.24334686826523</c:v>
                </c:pt>
                <c:pt idx="3">
                  <c:v>263.92943353536543</c:v>
                </c:pt>
                <c:pt idx="4">
                  <c:v>254.02558894305318</c:v>
                </c:pt>
                <c:pt idx="5">
                  <c:v>237.39702337156314</c:v>
                </c:pt>
                <c:pt idx="6">
                  <c:v>219.06143467277008</c:v>
                </c:pt>
                <c:pt idx="7">
                  <c:v>199.90030071210214</c:v>
                </c:pt>
                <c:pt idx="8">
                  <c:v>186.59547914509471</c:v>
                </c:pt>
                <c:pt idx="9">
                  <c:v>169.89158613085709</c:v>
                </c:pt>
                <c:pt idx="10">
                  <c:v>66.372463822240562</c:v>
                </c:pt>
                <c:pt idx="11">
                  <c:v>124.18753502721339</c:v>
                </c:pt>
                <c:pt idx="12">
                  <c:v>102.97980433914324</c:v>
                </c:pt>
                <c:pt idx="13">
                  <c:v>75.926727948048651</c:v>
                </c:pt>
                <c:pt idx="14">
                  <c:v>79.684156666250672</c:v>
                </c:pt>
                <c:pt idx="15">
                  <c:v>82.86828717359802</c:v>
                </c:pt>
                <c:pt idx="16">
                  <c:v>81.299113090021876</c:v>
                </c:pt>
                <c:pt idx="17">
                  <c:v>87.542283333916473</c:v>
                </c:pt>
                <c:pt idx="18">
                  <c:v>96.312276534127506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67F-48CD-95EF-48AF4963AD34}"/>
            </c:ext>
          </c:extLst>
        </c:ser>
        <c:ser>
          <c:idx val="6"/>
          <c:order val="6"/>
          <c:tx>
            <c:strRef>
              <c:f>Amazon!$E$3</c:f>
              <c:strCache>
                <c:ptCount val="1"/>
                <c:pt idx="0">
                  <c:v>SOC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Amazon!$A$18:$A$36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Amazon!$E$18:$E$36</c:f>
              <c:numCache>
                <c:formatCode>0.00_ ;\-0.00\ </c:formatCode>
                <c:ptCount val="19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67F-48CD-95EF-48AF4963AD34}"/>
            </c:ext>
          </c:extLst>
        </c:ser>
        <c:ser>
          <c:idx val="7"/>
          <c:order val="7"/>
          <c:tx>
            <c:strRef>
              <c:f>Amazon!$H$3</c:f>
              <c:strCache>
                <c:ptCount val="1"/>
                <c:pt idx="0">
                  <c:v>SOC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xVal>
            <c:numRef>
              <c:f>Amazon!$A$18:$A$36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Amazon!$H$18:$H$36</c:f>
              <c:numCache>
                <c:formatCode>0.00_ ;\-0.00\ </c:formatCode>
                <c:ptCount val="19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67F-48CD-95EF-48AF4963AD34}"/>
            </c:ext>
          </c:extLst>
        </c:ser>
        <c:ser>
          <c:idx val="8"/>
          <c:order val="8"/>
          <c:tx>
            <c:strRef>
              <c:f>Amazon!$G$3</c:f>
              <c:strCache>
                <c:ptCount val="1"/>
                <c:pt idx="0">
                  <c:v>Cattle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Amazon!$A$18:$A$36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Amazon!$G$18:$G$36</c:f>
              <c:numCache>
                <c:formatCode>0.00_ ;\-0.00\ </c:formatCode>
                <c:ptCount val="19"/>
                <c:pt idx="0">
                  <c:v>54.394111993846529</c:v>
                </c:pt>
                <c:pt idx="1">
                  <c:v>55.820957548585461</c:v>
                </c:pt>
                <c:pt idx="2">
                  <c:v>59.640622983831825</c:v>
                </c:pt>
                <c:pt idx="3">
                  <c:v>57.934259537538765</c:v>
                </c:pt>
                <c:pt idx="4">
                  <c:v>61.376145702082695</c:v>
                </c:pt>
                <c:pt idx="5">
                  <c:v>63.247575718728378</c:v>
                </c:pt>
                <c:pt idx="6">
                  <c:v>63.077650807342202</c:v>
                </c:pt>
                <c:pt idx="7">
                  <c:v>62.306404977178872</c:v>
                </c:pt>
                <c:pt idx="8">
                  <c:v>68.013442959972991</c:v>
                </c:pt>
                <c:pt idx="9">
                  <c:v>64.7844814191605</c:v>
                </c:pt>
                <c:pt idx="10">
                  <c:v>67.847221581791473</c:v>
                </c:pt>
                <c:pt idx="11">
                  <c:v>74.688381738566306</c:v>
                </c:pt>
                <c:pt idx="12">
                  <c:v>78.232024928503975</c:v>
                </c:pt>
                <c:pt idx="13">
                  <c:v>78.479010119776987</c:v>
                </c:pt>
                <c:pt idx="14">
                  <c:v>86.675869160014244</c:v>
                </c:pt>
                <c:pt idx="15">
                  <c:v>94.440527575551215</c:v>
                </c:pt>
                <c:pt idx="16">
                  <c:v>99.355181502058826</c:v>
                </c:pt>
                <c:pt idx="17">
                  <c:v>112.68398592222945</c:v>
                </c:pt>
                <c:pt idx="18">
                  <c:v>133.28383390491447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67F-48CD-95EF-48AF4963AD34}"/>
            </c:ext>
          </c:extLst>
        </c:ser>
        <c:ser>
          <c:idx val="9"/>
          <c:order val="9"/>
          <c:tx>
            <c:strRef>
              <c:f>Amazon!$J$3</c:f>
              <c:strCache>
                <c:ptCount val="1"/>
                <c:pt idx="0">
                  <c:v>Cattle</c:v>
                </c:pt>
              </c:strCache>
            </c:strRef>
          </c:tx>
          <c:spPr>
            <a:ln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Amazon!$A$18:$A$36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Amazon!$J$18:$J$36</c:f>
              <c:numCache>
                <c:formatCode>0.00_ ;\-0.00\ </c:formatCode>
                <c:ptCount val="19"/>
                <c:pt idx="0">
                  <c:v>53.73453489558927</c:v>
                </c:pt>
                <c:pt idx="1">
                  <c:v>55.905016454245995</c:v>
                </c:pt>
                <c:pt idx="2">
                  <c:v>59.343346868269165</c:v>
                </c:pt>
                <c:pt idx="3">
                  <c:v>58.229433535362112</c:v>
                </c:pt>
                <c:pt idx="4">
                  <c:v>60.792255609722879</c:v>
                </c:pt>
                <c:pt idx="5">
                  <c:v>62.86369003822913</c:v>
                </c:pt>
                <c:pt idx="6">
                  <c:v>63.228101339436769</c:v>
                </c:pt>
                <c:pt idx="7">
                  <c:v>62.766967378769536</c:v>
                </c:pt>
                <c:pt idx="8">
                  <c:v>68.162145811758378</c:v>
                </c:pt>
                <c:pt idx="9">
                  <c:v>63.924919464193792</c:v>
                </c:pt>
                <c:pt idx="10">
                  <c:v>66.372463822240562</c:v>
                </c:pt>
                <c:pt idx="11">
                  <c:v>71.204201693879526</c:v>
                </c:pt>
                <c:pt idx="12">
                  <c:v>74.929804339146614</c:v>
                </c:pt>
                <c:pt idx="13">
                  <c:v>72.810061281380385</c:v>
                </c:pt>
                <c:pt idx="14">
                  <c:v>79.684156666250672</c:v>
                </c:pt>
                <c:pt idx="15">
                  <c:v>82.86828717359802</c:v>
                </c:pt>
                <c:pt idx="16">
                  <c:v>81.299113090021876</c:v>
                </c:pt>
                <c:pt idx="17">
                  <c:v>87.542283333916473</c:v>
                </c:pt>
                <c:pt idx="18">
                  <c:v>96.312276534127506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67F-48CD-95EF-48AF4963AD34}"/>
            </c:ext>
          </c:extLst>
        </c:ser>
        <c:ser>
          <c:idx val="10"/>
          <c:order val="10"/>
          <c:tx>
            <c:strRef>
              <c:f>Amazon!$F$3</c:f>
              <c:strCache>
                <c:ptCount val="1"/>
                <c:pt idx="0">
                  <c:v>LUC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Amazon!$A$18:$A$36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Amazon!$F$18:$F$36</c:f>
              <c:numCache>
                <c:formatCode>0.00_ ;\-0.00\ </c:formatCode>
                <c:ptCount val="19"/>
                <c:pt idx="0">
                  <c:v>1059.6666666666683</c:v>
                </c:pt>
                <c:pt idx="1">
                  <c:v>1059.6666666666638</c:v>
                </c:pt>
                <c:pt idx="2">
                  <c:v>1059.6666666666683</c:v>
                </c:pt>
                <c:pt idx="3">
                  <c:v>1059.6666666666638</c:v>
                </c:pt>
                <c:pt idx="4">
                  <c:v>1059.6666666666683</c:v>
                </c:pt>
                <c:pt idx="5">
                  <c:v>1059.6666666666683</c:v>
                </c:pt>
                <c:pt idx="6">
                  <c:v>1059.6666666666638</c:v>
                </c:pt>
                <c:pt idx="7">
                  <c:v>1059.6666666666683</c:v>
                </c:pt>
                <c:pt idx="8">
                  <c:v>1059.6666666666638</c:v>
                </c:pt>
                <c:pt idx="9">
                  <c:v>1059.6666666666727</c:v>
                </c:pt>
                <c:pt idx="10">
                  <c:v>1059.6666666666595</c:v>
                </c:pt>
                <c:pt idx="11">
                  <c:v>1059.6666666666683</c:v>
                </c:pt>
                <c:pt idx="12">
                  <c:v>1059.6666666666683</c:v>
                </c:pt>
                <c:pt idx="13">
                  <c:v>1059.6666666666683</c:v>
                </c:pt>
                <c:pt idx="14">
                  <c:v>1059.6666666666683</c:v>
                </c:pt>
                <c:pt idx="15">
                  <c:v>1059.6666666666595</c:v>
                </c:pt>
                <c:pt idx="16">
                  <c:v>1059.6666666666683</c:v>
                </c:pt>
                <c:pt idx="17">
                  <c:v>1059.6666666666683</c:v>
                </c:pt>
                <c:pt idx="18">
                  <c:v>1059.6666666666683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67F-48CD-95EF-48AF4963A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34368"/>
        <c:axId val="67448832"/>
      </c:scatterChart>
      <c:valAx>
        <c:axId val="67434368"/>
        <c:scaling>
          <c:orientation val="minMax"/>
          <c:max val="2030"/>
          <c:min val="1996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 b="0"/>
                  <a:t>Time (Years)</a:t>
                </a:r>
              </a:p>
            </c:rich>
          </c:tx>
          <c:layout>
            <c:manualLayout>
              <c:xMode val="edge"/>
              <c:yMode val="edge"/>
              <c:x val="0.47871077632644521"/>
              <c:y val="0.92451653934664357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txPr>
          <a:bodyPr rot="-2700000"/>
          <a:lstStyle/>
          <a:p>
            <a:pPr>
              <a:defRPr sz="1200"/>
            </a:pPr>
            <a:endParaRPr lang="en-US"/>
          </a:p>
        </c:txPr>
        <c:crossAx val="67448832"/>
        <c:crosses val="autoZero"/>
        <c:crossBetween val="midCat"/>
        <c:majorUnit val="1"/>
      </c:valAx>
      <c:valAx>
        <c:axId val="67448832"/>
        <c:scaling>
          <c:orientation val="minMax"/>
          <c:max val="1800"/>
          <c:min val="-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pt-BR" sz="1200" b="0"/>
                  <a:t>Emissions</a:t>
                </a:r>
                <a:r>
                  <a:rPr lang="pt-BR" sz="1200" b="0" baseline="0"/>
                  <a:t> (M tonnes CO2e.yr</a:t>
                </a:r>
                <a:r>
                  <a:rPr lang="pt-BR" sz="1200" b="0" baseline="30000"/>
                  <a:t>-1</a:t>
                </a:r>
                <a:r>
                  <a:rPr lang="pt-BR" sz="1200" b="0" baseline="0"/>
                  <a:t>)</a:t>
                </a:r>
                <a:endParaRPr lang="pt-BR" sz="1200" b="0"/>
              </a:p>
            </c:rich>
          </c:tx>
          <c:layout>
            <c:manualLayout>
              <c:xMode val="edge"/>
              <c:yMode val="edge"/>
              <c:x val="1.5546545629667058E-2"/>
              <c:y val="0.22155036196240865"/>
            </c:manualLayout>
          </c:layout>
          <c:overlay val="0"/>
        </c:title>
        <c:numFmt formatCode="0.00_ ;\-0.00\ 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7434368"/>
        <c:crosses val="autoZero"/>
        <c:crossBetween val="midCat"/>
      </c:valAx>
      <c:spPr>
        <a:ln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60510714575657376"/>
          <c:y val="0.21259363970003034"/>
          <c:w val="0.15360571632992148"/>
          <c:h val="0.32606411634416183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Atlantic Forest</a:t>
            </a:r>
          </a:p>
        </c:rich>
      </c:tx>
      <c:layout>
        <c:manualLayout>
          <c:xMode val="edge"/>
          <c:yMode val="edge"/>
          <c:x val="0.42650848940826663"/>
          <c:y val="3.012696261149051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26403508043657"/>
          <c:y val="8.2310657377440782E-2"/>
          <c:w val="0.86586326956646875"/>
          <c:h val="0.73383350417139825"/>
        </c:manualLayout>
      </c:layout>
      <c:scatterChart>
        <c:scatterStyle val="lineMarker"/>
        <c:varyColors val="0"/>
        <c:ser>
          <c:idx val="0"/>
          <c:order val="0"/>
          <c:tx>
            <c:strRef>
              <c:f>AForest!$B$3</c:f>
              <c:strCache>
                <c:ptCount val="1"/>
                <c:pt idx="0">
                  <c:v>SOC (obs)</c:v>
                </c:pt>
              </c:strCache>
            </c:strRef>
          </c:tx>
          <c:spPr>
            <a:ln w="31750">
              <a:noFill/>
              <a:prstDash val="sysDot"/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AForest!$A$4:$A$17</c:f>
              <c:numCache>
                <c:formatCode>General</c:formatCode>
                <c:ptCount val="1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</c:numCache>
            </c:numRef>
          </c:xVal>
          <c:yVal>
            <c:numRef>
              <c:f>AForest!$B$4:$B$36</c:f>
              <c:numCache>
                <c:formatCode>0.00_ ;\-0.00\ </c:formatCode>
                <c:ptCount val="33"/>
                <c:pt idx="0">
                  <c:v>-17.876255564526399</c:v>
                </c:pt>
                <c:pt idx="1">
                  <c:v>-20.756202032877617</c:v>
                </c:pt>
                <c:pt idx="2">
                  <c:v>-18.675415481699321</c:v>
                </c:pt>
                <c:pt idx="3">
                  <c:v>-18.113594040049584</c:v>
                </c:pt>
                <c:pt idx="4">
                  <c:v>-18.864620053760806</c:v>
                </c:pt>
                <c:pt idx="5">
                  <c:v>-19.711161382244981</c:v>
                </c:pt>
                <c:pt idx="6">
                  <c:v>-20.468269331123832</c:v>
                </c:pt>
                <c:pt idx="7">
                  <c:v>-19.660204339825771</c:v>
                </c:pt>
                <c:pt idx="8">
                  <c:v>-19.862512525512148</c:v>
                </c:pt>
                <c:pt idx="9">
                  <c:v>-18.477793239390799</c:v>
                </c:pt>
                <c:pt idx="10">
                  <c:v>-17.897378367089505</c:v>
                </c:pt>
                <c:pt idx="11">
                  <c:v>-17.140094120244747</c:v>
                </c:pt>
                <c:pt idx="12">
                  <c:v>-16.540465111143007</c:v>
                </c:pt>
                <c:pt idx="13">
                  <c:v>-16.364003632092633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27-4EC9-BAD7-9558B8966769}"/>
            </c:ext>
          </c:extLst>
        </c:ser>
        <c:ser>
          <c:idx val="1"/>
          <c:order val="1"/>
          <c:tx>
            <c:strRef>
              <c:f>AForest!$C$3</c:f>
              <c:strCache>
                <c:ptCount val="1"/>
                <c:pt idx="0">
                  <c:v>LUC (obs)</c:v>
                </c:pt>
              </c:strCache>
            </c:strRef>
          </c:tx>
          <c:spPr>
            <a:ln w="31750">
              <a:solidFill>
                <a:schemeClr val="accent2">
                  <a:alpha val="40000"/>
                </a:schemeClr>
              </a:solidFill>
              <a:prstDash val="sysDot"/>
            </a:ln>
          </c:spPr>
          <c:marker>
            <c:symbol val="square"/>
            <c:size val="5"/>
            <c:spPr>
              <a:solidFill>
                <a:schemeClr val="accent2"/>
              </a:solidFill>
            </c:spPr>
          </c:marker>
          <c:xVal>
            <c:numRef>
              <c:f>AForest!$A$4:$A$17</c:f>
              <c:numCache>
                <c:formatCode>General</c:formatCode>
                <c:ptCount val="1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</c:numCache>
            </c:numRef>
          </c:xVal>
          <c:yVal>
            <c:numRef>
              <c:f>AForest!$C$4:$C$36</c:f>
              <c:numCache>
                <c:formatCode>0.00_ ;\-0.00\ </c:formatCode>
                <c:ptCount val="33"/>
                <c:pt idx="0">
                  <c:v>0</c:v>
                </c:pt>
                <c:pt idx="1">
                  <c:v>330.73333333333341</c:v>
                </c:pt>
                <c:pt idx="2">
                  <c:v>0</c:v>
                </c:pt>
                <c:pt idx="3">
                  <c:v>4.0333333333353965</c:v>
                </c:pt>
                <c:pt idx="4">
                  <c:v>161.33333333333275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12.099999999997593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129.06666666666678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27-4EC9-BAD7-9558B8966769}"/>
            </c:ext>
          </c:extLst>
        </c:ser>
        <c:ser>
          <c:idx val="2"/>
          <c:order val="2"/>
          <c:tx>
            <c:strRef>
              <c:f>AForest!$D$3</c:f>
              <c:strCache>
                <c:ptCount val="1"/>
                <c:pt idx="0">
                  <c:v>Cattle (obs)</c:v>
                </c:pt>
              </c:strCache>
            </c:strRef>
          </c:tx>
          <c:spPr>
            <a:ln w="28575">
              <a:solidFill>
                <a:schemeClr val="accent1">
                  <a:alpha val="40000"/>
                </a:schemeClr>
              </a:solidFill>
              <a:prstDash val="sysDot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AForest!$A$4:$A$17</c:f>
              <c:numCache>
                <c:formatCode>General</c:formatCode>
                <c:ptCount val="1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</c:numCache>
            </c:numRef>
          </c:xVal>
          <c:yVal>
            <c:numRef>
              <c:f>AForest!$D$4:$D$36</c:f>
              <c:numCache>
                <c:formatCode>0.00_ ;\-0.00\ </c:formatCode>
                <c:ptCount val="33"/>
                <c:pt idx="0">
                  <c:v>61.92851965325513</c:v>
                </c:pt>
                <c:pt idx="1">
                  <c:v>62.596408561551009</c:v>
                </c:pt>
                <c:pt idx="2">
                  <c:v>59.32239951748133</c:v>
                </c:pt>
                <c:pt idx="3">
                  <c:v>59.703048612082796</c:v>
                </c:pt>
                <c:pt idx="4">
                  <c:v>58.883453813014839</c:v>
                </c:pt>
                <c:pt idx="5">
                  <c:v>57.12477275365881</c:v>
                </c:pt>
                <c:pt idx="6">
                  <c:v>56.201145643092069</c:v>
                </c:pt>
                <c:pt idx="7">
                  <c:v>56.598591704168108</c:v>
                </c:pt>
                <c:pt idx="8">
                  <c:v>57.529734955140647</c:v>
                </c:pt>
                <c:pt idx="9">
                  <c:v>55.651223713583015</c:v>
                </c:pt>
                <c:pt idx="10">
                  <c:v>55.879240282184767</c:v>
                </c:pt>
                <c:pt idx="11">
                  <c:v>55.361434861866179</c:v>
                </c:pt>
                <c:pt idx="12">
                  <c:v>54.958635930689383</c:v>
                </c:pt>
                <c:pt idx="13">
                  <c:v>51.464031062241716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27-4EC9-BAD7-9558B8966769}"/>
            </c:ext>
          </c:extLst>
        </c:ser>
        <c:ser>
          <c:idx val="3"/>
          <c:order val="3"/>
          <c:tx>
            <c:strRef>
              <c:f>AForest!$L$3</c:f>
              <c:strCache>
                <c:ptCount val="1"/>
                <c:pt idx="0">
                  <c:v>Total (BAU)</c:v>
                </c:pt>
              </c:strCache>
            </c:strRef>
          </c:tx>
          <c:spPr>
            <a:ln w="31750">
              <a:solidFill>
                <a:schemeClr val="tx1">
                  <a:alpha val="40000"/>
                </a:schemeClr>
              </a:solidFill>
              <a:prstDash val="sysDot"/>
            </a:ln>
          </c:spPr>
          <c:marker>
            <c:symbol val="square"/>
            <c:size val="5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</c:spPr>
          </c:marker>
          <c:xVal>
            <c:numRef>
              <c:f>AForest!$A$4:$A$17</c:f>
              <c:numCache>
                <c:formatCode>General</c:formatCode>
                <c:ptCount val="1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</c:numCache>
            </c:numRef>
          </c:xVal>
          <c:yVal>
            <c:numRef>
              <c:f>AForest!$L$4:$L$17</c:f>
              <c:numCache>
                <c:formatCode>General</c:formatCode>
                <c:ptCount val="14"/>
                <c:pt idx="0">
                  <c:v>44.052264088728734</c:v>
                </c:pt>
                <c:pt idx="1">
                  <c:v>372.57353986200678</c:v>
                </c:pt>
                <c:pt idx="2">
                  <c:v>40.646984035782012</c:v>
                </c:pt>
                <c:pt idx="3">
                  <c:v>45.622787905368611</c:v>
                </c:pt>
                <c:pt idx="4">
                  <c:v>201.3521670925868</c:v>
                </c:pt>
                <c:pt idx="5">
                  <c:v>37.413611371413829</c:v>
                </c:pt>
                <c:pt idx="6">
                  <c:v>35.732876311968241</c:v>
                </c:pt>
                <c:pt idx="7">
                  <c:v>36.938387364342333</c:v>
                </c:pt>
                <c:pt idx="8">
                  <c:v>49.767222429626088</c:v>
                </c:pt>
                <c:pt idx="9">
                  <c:v>37.173430474192216</c:v>
                </c:pt>
                <c:pt idx="10">
                  <c:v>37.981861915095266</c:v>
                </c:pt>
                <c:pt idx="11">
                  <c:v>38.221340741621432</c:v>
                </c:pt>
                <c:pt idx="12">
                  <c:v>38.418170819546376</c:v>
                </c:pt>
                <c:pt idx="13">
                  <c:v>164.16669409681586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27-4EC9-BAD7-9558B8966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47520"/>
        <c:axId val="67549440"/>
      </c:scatterChart>
      <c:scatterChart>
        <c:scatterStyle val="smoothMarker"/>
        <c:varyColors val="0"/>
        <c:ser>
          <c:idx val="4"/>
          <c:order val="4"/>
          <c:tx>
            <c:v>Total (BAU)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AForest!$A$18:$A$36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AForest!$L$18:$L$36</c:f>
              <c:numCache>
                <c:formatCode>0.00_ ;\-0.00\ </c:formatCode>
                <c:ptCount val="19"/>
                <c:pt idx="0">
                  <c:v>31.180552397238493</c:v>
                </c:pt>
                <c:pt idx="1">
                  <c:v>56.136988168274982</c:v>
                </c:pt>
                <c:pt idx="2">
                  <c:v>53.136971187922164</c:v>
                </c:pt>
                <c:pt idx="3">
                  <c:v>32.888271678085445</c:v>
                </c:pt>
                <c:pt idx="4">
                  <c:v>32.959619197475817</c:v>
                </c:pt>
                <c:pt idx="5">
                  <c:v>32.592542775690319</c:v>
                </c:pt>
                <c:pt idx="6">
                  <c:v>32.396172524355755</c:v>
                </c:pt>
                <c:pt idx="7">
                  <c:v>32.238531295155063</c:v>
                </c:pt>
                <c:pt idx="8">
                  <c:v>31.884688409982452</c:v>
                </c:pt>
                <c:pt idx="9">
                  <c:v>31.080925210437528</c:v>
                </c:pt>
                <c:pt idx="10">
                  <c:v>31.382774281976683</c:v>
                </c:pt>
                <c:pt idx="11">
                  <c:v>30.211317562764947</c:v>
                </c:pt>
                <c:pt idx="12">
                  <c:v>29.172282059293821</c:v>
                </c:pt>
                <c:pt idx="13">
                  <c:v>29.04651649551143</c:v>
                </c:pt>
                <c:pt idx="14">
                  <c:v>29.46948431723898</c:v>
                </c:pt>
                <c:pt idx="15">
                  <c:v>28.702826309371098</c:v>
                </c:pt>
                <c:pt idx="16">
                  <c:v>27.628896865998875</c:v>
                </c:pt>
                <c:pt idx="17">
                  <c:v>28.602348128449645</c:v>
                </c:pt>
                <c:pt idx="18">
                  <c:v>27.007889063524921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327-4EC9-BAD7-9558B8966769}"/>
            </c:ext>
          </c:extLst>
        </c:ser>
        <c:ser>
          <c:idx val="5"/>
          <c:order val="5"/>
          <c:tx>
            <c:strRef>
              <c:f>AForest!$M$3</c:f>
              <c:strCache>
                <c:ptCount val="1"/>
                <c:pt idx="0">
                  <c:v>Total (NAMAs+INDCs)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AForest!$A$18:$A$36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AForest!$M$18:$M$36</c:f>
              <c:numCache>
                <c:formatCode>General</c:formatCode>
                <c:ptCount val="19"/>
                <c:pt idx="0">
                  <c:v>31.180552397238493</c:v>
                </c:pt>
                <c:pt idx="1">
                  <c:v>56.136988168274982</c:v>
                </c:pt>
                <c:pt idx="2">
                  <c:v>53.136971187922164</c:v>
                </c:pt>
                <c:pt idx="3">
                  <c:v>32.888271678085445</c:v>
                </c:pt>
                <c:pt idx="4">
                  <c:v>32.959619197475817</c:v>
                </c:pt>
                <c:pt idx="5">
                  <c:v>32.592542775690319</c:v>
                </c:pt>
                <c:pt idx="6">
                  <c:v>32.396172524355755</c:v>
                </c:pt>
                <c:pt idx="7">
                  <c:v>32.238531295155063</c:v>
                </c:pt>
                <c:pt idx="8">
                  <c:v>31.884688409982452</c:v>
                </c:pt>
                <c:pt idx="9">
                  <c:v>31.080925210437528</c:v>
                </c:pt>
                <c:pt idx="10">
                  <c:v>31.382774281976683</c:v>
                </c:pt>
                <c:pt idx="11">
                  <c:v>30.211317562764947</c:v>
                </c:pt>
                <c:pt idx="12">
                  <c:v>29.172282059293821</c:v>
                </c:pt>
                <c:pt idx="13">
                  <c:v>29.04651649551143</c:v>
                </c:pt>
                <c:pt idx="14">
                  <c:v>29.46948431723898</c:v>
                </c:pt>
                <c:pt idx="15">
                  <c:v>28.702826309371098</c:v>
                </c:pt>
                <c:pt idx="16">
                  <c:v>27.628896865998875</c:v>
                </c:pt>
                <c:pt idx="17">
                  <c:v>28.602348128449645</c:v>
                </c:pt>
                <c:pt idx="18">
                  <c:v>27.007889063524921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327-4EC9-BAD7-9558B8966769}"/>
            </c:ext>
          </c:extLst>
        </c:ser>
        <c:ser>
          <c:idx val="6"/>
          <c:order val="6"/>
          <c:tx>
            <c:strRef>
              <c:f>AForest!$E$3</c:f>
              <c:strCache>
                <c:ptCount val="1"/>
                <c:pt idx="0">
                  <c:v>SOC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AForest!$A$18:$A$36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AForest!$G$18:$G$36</c:f>
              <c:numCache>
                <c:formatCode>0.00_ ;\-0.00\ </c:formatCode>
                <c:ptCount val="19"/>
                <c:pt idx="0">
                  <c:v>46.869217305827277</c:v>
                </c:pt>
                <c:pt idx="1">
                  <c:v>47.191974106341931</c:v>
                </c:pt>
                <c:pt idx="2">
                  <c:v>47.816482196631398</c:v>
                </c:pt>
                <c:pt idx="3">
                  <c:v>47.056507036312347</c:v>
                </c:pt>
                <c:pt idx="4">
                  <c:v>46.579842041941404</c:v>
                </c:pt>
                <c:pt idx="5">
                  <c:v>45.699855974026519</c:v>
                </c:pt>
                <c:pt idx="6">
                  <c:v>45.004342270645168</c:v>
                </c:pt>
                <c:pt idx="7">
                  <c:v>44.607802742182407</c:v>
                </c:pt>
                <c:pt idx="8">
                  <c:v>44.152275188317724</c:v>
                </c:pt>
                <c:pt idx="9">
                  <c:v>42.876390919278073</c:v>
                </c:pt>
                <c:pt idx="10">
                  <c:v>42.714785264707608</c:v>
                </c:pt>
                <c:pt idx="11">
                  <c:v>43.110731891337565</c:v>
                </c:pt>
                <c:pt idx="12">
                  <c:v>42.766325684333836</c:v>
                </c:pt>
                <c:pt idx="13">
                  <c:v>42.26811589698486</c:v>
                </c:pt>
                <c:pt idx="14">
                  <c:v>42.478314220925824</c:v>
                </c:pt>
                <c:pt idx="15">
                  <c:v>40.770566482796298</c:v>
                </c:pt>
                <c:pt idx="16">
                  <c:v>39.224268698060961</c:v>
                </c:pt>
                <c:pt idx="17">
                  <c:v>39.739595829231355</c:v>
                </c:pt>
                <c:pt idx="18">
                  <c:v>40.31161822219206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327-4EC9-BAD7-9558B8966769}"/>
            </c:ext>
          </c:extLst>
        </c:ser>
        <c:ser>
          <c:idx val="7"/>
          <c:order val="7"/>
          <c:tx>
            <c:strRef>
              <c:f>AForest!$H$3</c:f>
              <c:strCache>
                <c:ptCount val="1"/>
                <c:pt idx="0">
                  <c:v>SOC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xVal>
            <c:numRef>
              <c:f>AForest!$A$18:$A$36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AForest!$H$18:$H$36</c:f>
              <c:numCache>
                <c:formatCode>0.00_ ;\-0.00\ </c:formatCode>
                <c:ptCount val="19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327-4EC9-BAD7-9558B8966769}"/>
            </c:ext>
          </c:extLst>
        </c:ser>
        <c:ser>
          <c:idx val="8"/>
          <c:order val="8"/>
          <c:tx>
            <c:strRef>
              <c:f>AForest!$G$3</c:f>
              <c:strCache>
                <c:ptCount val="1"/>
                <c:pt idx="0">
                  <c:v>Cattle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AForest!$A$18:$A$36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AForest!$E$18:$E$36</c:f>
              <c:numCache>
                <c:formatCode>0.00_ ;\-0.00\ </c:formatCode>
                <c:ptCount val="19"/>
                <c:pt idx="0">
                  <c:v>-15.688664908588786</c:v>
                </c:pt>
                <c:pt idx="1">
                  <c:v>-15.254985938067865</c:v>
                </c:pt>
                <c:pt idx="2">
                  <c:v>-14.846177675374753</c:v>
                </c:pt>
                <c:pt idx="3">
                  <c:v>-14.168235358226905</c:v>
                </c:pt>
                <c:pt idx="4">
                  <c:v>-13.620222844465584</c:v>
                </c:pt>
                <c:pt idx="5">
                  <c:v>-13.1073131983362</c:v>
                </c:pt>
                <c:pt idx="6">
                  <c:v>-12.608169746289411</c:v>
                </c:pt>
                <c:pt idx="7">
                  <c:v>-12.369271447027346</c:v>
                </c:pt>
                <c:pt idx="8">
                  <c:v>-12.26758677833527</c:v>
                </c:pt>
                <c:pt idx="9">
                  <c:v>-11.795465708840547</c:v>
                </c:pt>
                <c:pt idx="10">
                  <c:v>-11.332010982730925</c:v>
                </c:pt>
                <c:pt idx="11">
                  <c:v>-12.899414328572618</c:v>
                </c:pt>
                <c:pt idx="12">
                  <c:v>-13.594043625040017</c:v>
                </c:pt>
                <c:pt idx="13">
                  <c:v>-13.22159940147343</c:v>
                </c:pt>
                <c:pt idx="14">
                  <c:v>-13.008829903686843</c:v>
                </c:pt>
                <c:pt idx="15">
                  <c:v>-12.0677401734252</c:v>
                </c:pt>
                <c:pt idx="16">
                  <c:v>-11.595371832062085</c:v>
                </c:pt>
                <c:pt idx="17">
                  <c:v>-11.13724770078171</c:v>
                </c:pt>
                <c:pt idx="18">
                  <c:v>-13.30372915866714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327-4EC9-BAD7-9558B8966769}"/>
            </c:ext>
          </c:extLst>
        </c:ser>
        <c:ser>
          <c:idx val="9"/>
          <c:order val="9"/>
          <c:tx>
            <c:strRef>
              <c:f>AForest!$J$3</c:f>
              <c:strCache>
                <c:ptCount val="1"/>
                <c:pt idx="0">
                  <c:v>Cattle</c:v>
                </c:pt>
              </c:strCache>
            </c:strRef>
          </c:tx>
          <c:spPr>
            <a:ln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AForest!$A$18:$A$36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AForest!$J$18:$J$36</c:f>
              <c:numCache>
                <c:formatCode>0.00_ ;\-0.00\ </c:formatCode>
                <c:ptCount val="19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327-4EC9-BAD7-9558B8966769}"/>
            </c:ext>
          </c:extLst>
        </c:ser>
        <c:ser>
          <c:idx val="10"/>
          <c:order val="10"/>
          <c:tx>
            <c:strRef>
              <c:f>AForest!$F$3</c:f>
              <c:strCache>
                <c:ptCount val="1"/>
                <c:pt idx="0">
                  <c:v>LUC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AForest!$A$18:$A$36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AForest!$F$18:$F$36</c:f>
              <c:numCache>
                <c:formatCode>0.00_ ;\-0.00\ </c:formatCode>
                <c:ptCount val="19"/>
                <c:pt idx="0">
                  <c:v>0</c:v>
                </c:pt>
                <c:pt idx="1">
                  <c:v>24.200000000000916</c:v>
                </c:pt>
                <c:pt idx="2">
                  <c:v>20.16666666666552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327-4EC9-BAD7-9558B8966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47520"/>
        <c:axId val="67549440"/>
      </c:scatterChart>
      <c:valAx>
        <c:axId val="67547520"/>
        <c:scaling>
          <c:orientation val="minMax"/>
          <c:max val="2030"/>
          <c:min val="1996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 b="0"/>
                  <a:t>Time (Years)</a:t>
                </a:r>
              </a:p>
            </c:rich>
          </c:tx>
          <c:layout>
            <c:manualLayout>
              <c:xMode val="edge"/>
              <c:yMode val="edge"/>
              <c:x val="0.47871077632644521"/>
              <c:y val="0.92451653934664357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txPr>
          <a:bodyPr rot="-2700000"/>
          <a:lstStyle/>
          <a:p>
            <a:pPr>
              <a:defRPr sz="1200"/>
            </a:pPr>
            <a:endParaRPr lang="en-US"/>
          </a:p>
        </c:txPr>
        <c:crossAx val="67549440"/>
        <c:crosses val="autoZero"/>
        <c:crossBetween val="midCat"/>
        <c:majorUnit val="1"/>
      </c:valAx>
      <c:valAx>
        <c:axId val="67549440"/>
        <c:scaling>
          <c:orientation val="minMax"/>
          <c:max val="1800"/>
          <c:min val="-11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pt-BR" sz="1200" b="0"/>
                  <a:t>Emissions</a:t>
                </a:r>
                <a:r>
                  <a:rPr lang="pt-BR" sz="1200" b="0" baseline="0"/>
                  <a:t> (M tonnes CO2e.yr</a:t>
                </a:r>
                <a:r>
                  <a:rPr lang="pt-BR" sz="1200" b="0" baseline="30000"/>
                  <a:t>-1</a:t>
                </a:r>
                <a:r>
                  <a:rPr lang="pt-BR" sz="1200" b="0" baseline="0"/>
                  <a:t>)</a:t>
                </a:r>
                <a:endParaRPr lang="pt-BR" sz="1200" b="0"/>
              </a:p>
            </c:rich>
          </c:tx>
          <c:layout>
            <c:manualLayout>
              <c:xMode val="edge"/>
              <c:yMode val="edge"/>
              <c:x val="1.5546545629667058E-2"/>
              <c:y val="0.22155036196240865"/>
            </c:manualLayout>
          </c:layout>
          <c:overlay val="0"/>
        </c:title>
        <c:numFmt formatCode="0.00_ ;\-0.00\ 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7547520"/>
        <c:crosses val="autoZero"/>
        <c:crossBetween val="midCat"/>
      </c:valAx>
      <c:spPr>
        <a:ln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60510714575657376"/>
          <c:y val="0.21259363970003034"/>
          <c:w val="0.15360571632992148"/>
          <c:h val="0.32606411634416183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Brazil</a:t>
            </a:r>
          </a:p>
        </c:rich>
      </c:tx>
      <c:layout>
        <c:manualLayout>
          <c:xMode val="edge"/>
          <c:yMode val="edge"/>
          <c:x val="0.48209800617570719"/>
          <c:y val="4.820314017838482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26403508043657"/>
          <c:y val="8.2310657377440782E-2"/>
          <c:w val="0.86586326956646875"/>
          <c:h val="0.73383350417139825"/>
        </c:manualLayout>
      </c:layout>
      <c:scatterChart>
        <c:scatterStyle val="lineMarker"/>
        <c:varyColors val="0"/>
        <c:ser>
          <c:idx val="0"/>
          <c:order val="0"/>
          <c:tx>
            <c:strRef>
              <c:f>Brazil!$B$3</c:f>
              <c:strCache>
                <c:ptCount val="1"/>
                <c:pt idx="0">
                  <c:v>SOC (obs)</c:v>
                </c:pt>
              </c:strCache>
            </c:strRef>
          </c:tx>
          <c:spPr>
            <a:ln w="31750">
              <a:noFill/>
              <a:prstDash val="sysDot"/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Brazil!$A$4:$A$18</c:f>
              <c:numCache>
                <c:formatCode>General</c:formatCode>
                <c:ptCount val="1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</c:numCache>
            </c:numRef>
          </c:xVal>
          <c:yVal>
            <c:numRef>
              <c:f>Brazil!$B$4:$B$37</c:f>
              <c:numCache>
                <c:formatCode>0.00_ ;\-0.00\ </c:formatCode>
                <c:ptCount val="34"/>
                <c:pt idx="1">
                  <c:v>-37.80995904260314</c:v>
                </c:pt>
                <c:pt idx="2">
                  <c:v>-42.95956123355505</c:v>
                </c:pt>
                <c:pt idx="3">
                  <c:v>-38.24738517940407</c:v>
                </c:pt>
                <c:pt idx="4">
                  <c:v>-38.087318644494459</c:v>
                </c:pt>
                <c:pt idx="5">
                  <c:v>-39.639028722175802</c:v>
                </c:pt>
                <c:pt idx="6">
                  <c:v>-40.176585009185445</c:v>
                </c:pt>
                <c:pt idx="7">
                  <c:v>-41.419702578113288</c:v>
                </c:pt>
                <c:pt idx="8">
                  <c:v>-38.309306431096289</c:v>
                </c:pt>
                <c:pt idx="9">
                  <c:v>-43.336357230349449</c:v>
                </c:pt>
                <c:pt idx="10">
                  <c:v>-36.919801649573664</c:v>
                </c:pt>
                <c:pt idx="11">
                  <c:v>-36.099344112226689</c:v>
                </c:pt>
                <c:pt idx="12">
                  <c:v>-35.023985792838246</c:v>
                </c:pt>
                <c:pt idx="13">
                  <c:v>-35.042207382720036</c:v>
                </c:pt>
                <c:pt idx="14">
                  <c:v>-34.394570495502705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79-4610-ADB7-9813A2285587}"/>
            </c:ext>
          </c:extLst>
        </c:ser>
        <c:ser>
          <c:idx val="1"/>
          <c:order val="1"/>
          <c:tx>
            <c:strRef>
              <c:f>Brazil!$C$3</c:f>
              <c:strCache>
                <c:ptCount val="1"/>
                <c:pt idx="0">
                  <c:v>LUC (obs)</c:v>
                </c:pt>
              </c:strCache>
            </c:strRef>
          </c:tx>
          <c:spPr>
            <a:ln w="31750">
              <a:solidFill>
                <a:schemeClr val="accent2">
                  <a:alpha val="40000"/>
                </a:schemeClr>
              </a:solidFill>
              <a:prstDash val="sysDot"/>
            </a:ln>
          </c:spPr>
          <c:marker>
            <c:symbol val="square"/>
            <c:size val="5"/>
            <c:spPr>
              <a:solidFill>
                <a:schemeClr val="accent2"/>
              </a:solidFill>
            </c:spPr>
          </c:marker>
          <c:xVal>
            <c:numRef>
              <c:f>Brazil!$A$4:$A$18</c:f>
              <c:numCache>
                <c:formatCode>General</c:formatCode>
                <c:ptCount val="1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</c:numCache>
            </c:numRef>
          </c:xVal>
          <c:yVal>
            <c:numRef>
              <c:f>Brazil!$C$4:$C$37</c:f>
              <c:numCache>
                <c:formatCode>0.00_ ;\-0.00\ </c:formatCode>
                <c:ptCount val="34"/>
                <c:pt idx="1">
                  <c:v>1083.0277333333322</c:v>
                </c:pt>
                <c:pt idx="2">
                  <c:v>1081.4319999999998</c:v>
                </c:pt>
                <c:pt idx="3">
                  <c:v>1015.0359999999998</c:v>
                </c:pt>
                <c:pt idx="4">
                  <c:v>1085.4037333333372</c:v>
                </c:pt>
                <c:pt idx="5">
                  <c:v>1314.2814666666657</c:v>
                </c:pt>
                <c:pt idx="6">
                  <c:v>1018.2157333333305</c:v>
                </c:pt>
                <c:pt idx="7">
                  <c:v>1196.8000000000009</c:v>
                </c:pt>
                <c:pt idx="8">
                  <c:v>1421.2000000000005</c:v>
                </c:pt>
                <c:pt idx="9">
                  <c:v>1607.7827333333321</c:v>
                </c:pt>
                <c:pt idx="10">
                  <c:v>1375.7340666666651</c:v>
                </c:pt>
                <c:pt idx="11">
                  <c:v>918.22133333333272</c:v>
                </c:pt>
                <c:pt idx="12">
                  <c:v>573.46666666666761</c:v>
                </c:pt>
                <c:pt idx="13">
                  <c:v>792.51406666666617</c:v>
                </c:pt>
                <c:pt idx="14">
                  <c:v>440.73333333333341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79-4610-ADB7-9813A2285587}"/>
            </c:ext>
          </c:extLst>
        </c:ser>
        <c:ser>
          <c:idx val="2"/>
          <c:order val="2"/>
          <c:tx>
            <c:strRef>
              <c:f>Brazil!$D$3</c:f>
              <c:strCache>
                <c:ptCount val="1"/>
                <c:pt idx="0">
                  <c:v>Cattle (obs)</c:v>
                </c:pt>
              </c:strCache>
            </c:strRef>
          </c:tx>
          <c:spPr>
            <a:ln w="28575">
              <a:solidFill>
                <a:schemeClr val="accent1">
                  <a:alpha val="40000"/>
                </a:schemeClr>
              </a:solidFill>
              <a:prstDash val="sysDot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Brazil!$A$4:$A$18</c:f>
              <c:numCache>
                <c:formatCode>General</c:formatCode>
                <c:ptCount val="1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</c:numCache>
            </c:numRef>
          </c:xVal>
          <c:yVal>
            <c:numRef>
              <c:f>Brazil!$D$4:$D$37</c:f>
              <c:numCache>
                <c:formatCode>0.00_ ;\-0.00\ </c:formatCode>
                <c:ptCount val="34"/>
                <c:pt idx="1">
                  <c:v>178.00148509838246</c:v>
                </c:pt>
                <c:pt idx="2">
                  <c:v>171.64764245393755</c:v>
                </c:pt>
                <c:pt idx="3">
                  <c:v>167.93411560992581</c:v>
                </c:pt>
                <c:pt idx="4">
                  <c:v>168.61121994876922</c:v>
                </c:pt>
                <c:pt idx="5">
                  <c:v>169.44836105394666</c:v>
                </c:pt>
                <c:pt idx="6">
                  <c:v>170.84393018713328</c:v>
                </c:pt>
                <c:pt idx="7">
                  <c:v>171.67540939095906</c:v>
                </c:pt>
                <c:pt idx="8">
                  <c:v>174.5917721236431</c:v>
                </c:pt>
                <c:pt idx="9">
                  <c:v>179.92111623337834</c:v>
                </c:pt>
                <c:pt idx="10">
                  <c:v>177.87704756640477</c:v>
                </c:pt>
                <c:pt idx="11">
                  <c:v>180.13997757174491</c:v>
                </c:pt>
                <c:pt idx="12">
                  <c:v>184.23927749809843</c:v>
                </c:pt>
                <c:pt idx="13">
                  <c:v>186.02812030679638</c:v>
                </c:pt>
                <c:pt idx="14">
                  <c:v>180.90340376687368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79-4610-ADB7-9813A2285587}"/>
            </c:ext>
          </c:extLst>
        </c:ser>
        <c:ser>
          <c:idx val="3"/>
          <c:order val="3"/>
          <c:tx>
            <c:strRef>
              <c:f>Brazil!$L$3</c:f>
              <c:strCache>
                <c:ptCount val="1"/>
                <c:pt idx="0">
                  <c:v>Total (BAU)</c:v>
                </c:pt>
              </c:strCache>
            </c:strRef>
          </c:tx>
          <c:spPr>
            <a:ln w="31750">
              <a:solidFill>
                <a:schemeClr val="tx1">
                  <a:alpha val="40000"/>
                </a:schemeClr>
              </a:solidFill>
              <a:prstDash val="sysDot"/>
            </a:ln>
          </c:spPr>
          <c:marker>
            <c:symbol val="square"/>
            <c:size val="5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</c:spPr>
          </c:marker>
          <c:xVal>
            <c:numRef>
              <c:f>Brazil!$A$4:$A$18</c:f>
              <c:numCache>
                <c:formatCode>General</c:formatCode>
                <c:ptCount val="1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</c:numCache>
            </c:numRef>
          </c:xVal>
          <c:yVal>
            <c:numRef>
              <c:f>Brazil!$L$4:$L$18</c:f>
              <c:numCache>
                <c:formatCode>General</c:formatCode>
                <c:ptCount val="15"/>
                <c:pt idx="1">
                  <c:v>1223.2192593891116</c:v>
                </c:pt>
                <c:pt idx="2">
                  <c:v>1210.1200812203824</c:v>
                </c:pt>
                <c:pt idx="3">
                  <c:v>1144.7227304305216</c:v>
                </c:pt>
                <c:pt idx="4">
                  <c:v>1215.9276346376121</c:v>
                </c:pt>
                <c:pt idx="5">
                  <c:v>1444.0907989984364</c:v>
                </c:pt>
                <c:pt idx="6">
                  <c:v>1148.8830785112782</c:v>
                </c:pt>
                <c:pt idx="7">
                  <c:v>1327.0557068128464</c:v>
                </c:pt>
                <c:pt idx="8">
                  <c:v>1557.4824656925473</c:v>
                </c:pt>
                <c:pt idx="9">
                  <c:v>1744.367492336361</c:v>
                </c:pt>
                <c:pt idx="10">
                  <c:v>1516.6913125834963</c:v>
                </c:pt>
                <c:pt idx="11">
                  <c:v>1062.2619667928509</c:v>
                </c:pt>
                <c:pt idx="12">
                  <c:v>722.68195837192775</c:v>
                </c:pt>
                <c:pt idx="13">
                  <c:v>943.49997959074256</c:v>
                </c:pt>
                <c:pt idx="14">
                  <c:v>587.24216660470438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79-4610-ADB7-9813A2285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41952"/>
        <c:axId val="67744128"/>
      </c:scatterChart>
      <c:scatterChart>
        <c:scatterStyle val="smoothMarker"/>
        <c:varyColors val="0"/>
        <c:ser>
          <c:idx val="4"/>
          <c:order val="4"/>
          <c:tx>
            <c:v>Total (BAU)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Brazil!$A$19:$A$37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Brazil!$L$19:$L$37</c:f>
              <c:numCache>
                <c:formatCode>General</c:formatCode>
                <c:ptCount val="19"/>
                <c:pt idx="0">
                  <c:v>1218.127362317829</c:v>
                </c:pt>
                <c:pt idx="1">
                  <c:v>1227.2468536461211</c:v>
                </c:pt>
                <c:pt idx="2">
                  <c:v>1227.129588808878</c:v>
                </c:pt>
                <c:pt idx="3">
                  <c:v>1204.2878691211808</c:v>
                </c:pt>
                <c:pt idx="4">
                  <c:v>1261.5192675511489</c:v>
                </c:pt>
                <c:pt idx="5">
                  <c:v>1264.2719253147843</c:v>
                </c:pt>
                <c:pt idx="6">
                  <c:v>1261.436932929352</c:v>
                </c:pt>
                <c:pt idx="7">
                  <c:v>1264.1108965571693</c:v>
                </c:pt>
                <c:pt idx="8">
                  <c:v>1270.8594176344784</c:v>
                </c:pt>
                <c:pt idx="9">
                  <c:v>1268.7781169246659</c:v>
                </c:pt>
                <c:pt idx="10">
                  <c:v>1274.8397882449651</c:v>
                </c:pt>
                <c:pt idx="11">
                  <c:v>1281.4081642551873</c:v>
                </c:pt>
                <c:pt idx="12">
                  <c:v>1285.0288323336408</c:v>
                </c:pt>
                <c:pt idx="13">
                  <c:v>1286.4839952957209</c:v>
                </c:pt>
                <c:pt idx="14">
                  <c:v>1296.9992461498148</c:v>
                </c:pt>
                <c:pt idx="15">
                  <c:v>1304.1144854417671</c:v>
                </c:pt>
                <c:pt idx="16">
                  <c:v>1307.2433063602728</c:v>
                </c:pt>
                <c:pt idx="17">
                  <c:v>1325.6884838963251</c:v>
                </c:pt>
                <c:pt idx="18">
                  <c:v>1349.3098878197432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C79-4610-ADB7-9813A2285587}"/>
            </c:ext>
          </c:extLst>
        </c:ser>
        <c:ser>
          <c:idx val="5"/>
          <c:order val="5"/>
          <c:tx>
            <c:strRef>
              <c:f>Brazil!$M$3</c:f>
              <c:strCache>
                <c:ptCount val="1"/>
                <c:pt idx="0">
                  <c:v>Total (NAMAs+INDCs)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Brazil!$A$19:$A$37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Brazil!$M$19:$M$37</c:f>
              <c:numCache>
                <c:formatCode>0.00_ ;\-0.00\ </c:formatCode>
                <c:ptCount val="19"/>
                <c:pt idx="0">
                  <c:v>387.33008315118087</c:v>
                </c:pt>
                <c:pt idx="1">
                  <c:v>354.01823150287294</c:v>
                </c:pt>
                <c:pt idx="2">
                  <c:v>242.94538544893928</c:v>
                </c:pt>
                <c:pt idx="3">
                  <c:v>319.0482525793152</c:v>
                </c:pt>
                <c:pt idx="4">
                  <c:v>308.59077020280893</c:v>
                </c:pt>
                <c:pt idx="5">
                  <c:v>290.7851506097079</c:v>
                </c:pt>
                <c:pt idx="6">
                  <c:v>269.79285367018144</c:v>
                </c:pt>
                <c:pt idx="7">
                  <c:v>251.28026432970609</c:v>
                </c:pt>
                <c:pt idx="8">
                  <c:v>235.92743606176447</c:v>
                </c:pt>
                <c:pt idx="9">
                  <c:v>220.24347258853157</c:v>
                </c:pt>
                <c:pt idx="10">
                  <c:v>117.87707778171378</c:v>
                </c:pt>
                <c:pt idx="11">
                  <c:v>176.11665737674053</c:v>
                </c:pt>
                <c:pt idx="12">
                  <c:v>156.00487698096174</c:v>
                </c:pt>
                <c:pt idx="13">
                  <c:v>131.04210561126172</c:v>
                </c:pt>
                <c:pt idx="14">
                  <c:v>136.65837590186885</c:v>
                </c:pt>
                <c:pt idx="15">
                  <c:v>140.27526912786641</c:v>
                </c:pt>
                <c:pt idx="16">
                  <c:v>139.52860696793581</c:v>
                </c:pt>
                <c:pt idx="17">
                  <c:v>149.05025886591926</c:v>
                </c:pt>
                <c:pt idx="18">
                  <c:v>156.77316222188321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C79-4610-ADB7-9813A2285587}"/>
            </c:ext>
          </c:extLst>
        </c:ser>
        <c:ser>
          <c:idx val="6"/>
          <c:order val="6"/>
          <c:tx>
            <c:strRef>
              <c:f>Brazil!$E$3</c:f>
              <c:strCache>
                <c:ptCount val="1"/>
                <c:pt idx="0">
                  <c:v>SOC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Brazil!$A$19:$A$37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Brazil!$E$19:$E$37</c:f>
              <c:numCache>
                <c:formatCode>0.00_ ;\-0.00\ </c:formatCode>
                <c:ptCount val="19"/>
                <c:pt idx="0">
                  <c:v>-32.402806505391588</c:v>
                </c:pt>
                <c:pt idx="1">
                  <c:v>-32.024299651055287</c:v>
                </c:pt>
                <c:pt idx="2">
                  <c:v>-33.405660021507337</c:v>
                </c:pt>
                <c:pt idx="3">
                  <c:v>-33.507643402087041</c:v>
                </c:pt>
                <c:pt idx="4">
                  <c:v>-33.465172263549221</c:v>
                </c:pt>
                <c:pt idx="5">
                  <c:v>-33.513128303177893</c:v>
                </c:pt>
                <c:pt idx="6">
                  <c:v>-38.651104133592888</c:v>
                </c:pt>
                <c:pt idx="7">
                  <c:v>-36.738366754877696</c:v>
                </c:pt>
                <c:pt idx="8">
                  <c:v>-38.867895133332937</c:v>
                </c:pt>
                <c:pt idx="9">
                  <c:v>-37.178832702238715</c:v>
                </c:pt>
                <c:pt idx="10">
                  <c:v>-36.447250455852284</c:v>
                </c:pt>
                <c:pt idx="11">
                  <c:v>-37.634373316909063</c:v>
                </c:pt>
                <c:pt idx="12">
                  <c:v>-37.952964929304223</c:v>
                </c:pt>
                <c:pt idx="13">
                  <c:v>-37.212946043465813</c:v>
                </c:pt>
                <c:pt idx="14">
                  <c:v>-36.682038578818315</c:v>
                </c:pt>
                <c:pt idx="15">
                  <c:v>-35.438252707369628</c:v>
                </c:pt>
                <c:pt idx="16">
                  <c:v>-34.672315990270178</c:v>
                </c:pt>
                <c:pt idx="17">
                  <c:v>-33.929476002043288</c:v>
                </c:pt>
                <c:pt idx="18">
                  <c:v>-35.819827175140908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C79-4610-ADB7-9813A2285587}"/>
            </c:ext>
          </c:extLst>
        </c:ser>
        <c:ser>
          <c:idx val="7"/>
          <c:order val="7"/>
          <c:tx>
            <c:strRef>
              <c:f>Brazil!$H$3</c:f>
              <c:strCache>
                <c:ptCount val="1"/>
                <c:pt idx="0">
                  <c:v>SOC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xVal>
            <c:numRef>
              <c:f>Brazil!$A$19:$A$37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Brazil!$H$19:$H$37</c:f>
              <c:numCache>
                <c:formatCode>0.00_ ;\-0.00\ </c:formatCode>
                <c:ptCount val="19"/>
                <c:pt idx="0">
                  <c:v>-16.858017688238974</c:v>
                </c:pt>
                <c:pt idx="1">
                  <c:v>-17.208815356718812</c:v>
                </c:pt>
                <c:pt idx="2">
                  <c:v>-20.042932592863458</c:v>
                </c:pt>
                <c:pt idx="3">
                  <c:v>-16.969483938663259</c:v>
                </c:pt>
                <c:pt idx="4">
                  <c:v>-19.080999800805348</c:v>
                </c:pt>
                <c:pt idx="5">
                  <c:v>-21.538643115648732</c:v>
                </c:pt>
                <c:pt idx="6">
                  <c:v>-28.191438229185412</c:v>
                </c:pt>
                <c:pt idx="7">
                  <c:v>-30.228325759950877</c:v>
                </c:pt>
                <c:pt idx="8">
                  <c:v>-35.926876053012784</c:v>
                </c:pt>
                <c:pt idx="9">
                  <c:v>-34.546792578889786</c:v>
                </c:pt>
                <c:pt idx="10">
                  <c:v>-36.551098349615366</c:v>
                </c:pt>
                <c:pt idx="11">
                  <c:v>-37.183412336932911</c:v>
                </c:pt>
                <c:pt idx="12">
                  <c:v>-35.30284394336887</c:v>
                </c:pt>
                <c:pt idx="13">
                  <c:v>-33.367976404005503</c:v>
                </c:pt>
                <c:pt idx="14">
                  <c:v>-31.177508461864466</c:v>
                </c:pt>
                <c:pt idx="15">
                  <c:v>-28.762650423066237</c:v>
                </c:pt>
                <c:pt idx="16">
                  <c:v>-26.34165855133369</c:v>
                </c:pt>
                <c:pt idx="17">
                  <c:v>-24.425990414025584</c:v>
                </c:pt>
                <c:pt idx="18">
                  <c:v>-26.798408807439479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C79-4610-ADB7-9813A2285587}"/>
            </c:ext>
          </c:extLst>
        </c:ser>
        <c:ser>
          <c:idx val="8"/>
          <c:order val="8"/>
          <c:tx>
            <c:strRef>
              <c:f>Brazil!$G$3</c:f>
              <c:strCache>
                <c:ptCount val="1"/>
                <c:pt idx="0">
                  <c:v>Cattle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Brazil!$A$19:$A$37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Brazil!$G$19:$G$37</c:f>
              <c:numCache>
                <c:formatCode>0.00_ ;\-0.00\ </c:formatCode>
                <c:ptCount val="19"/>
                <c:pt idx="0">
                  <c:v>171.45290215655319</c:v>
                </c:pt>
                <c:pt idx="1">
                  <c:v>175.40448663051171</c:v>
                </c:pt>
                <c:pt idx="2">
                  <c:v>180.70191549705152</c:v>
                </c:pt>
                <c:pt idx="3">
                  <c:v>178.12884585660407</c:v>
                </c:pt>
                <c:pt idx="4">
                  <c:v>182.0337731480297</c:v>
                </c:pt>
                <c:pt idx="5">
                  <c:v>184.83438695129527</c:v>
                </c:pt>
                <c:pt idx="6">
                  <c:v>187.13737039628109</c:v>
                </c:pt>
                <c:pt idx="7">
                  <c:v>187.89859664537869</c:v>
                </c:pt>
                <c:pt idx="8">
                  <c:v>196.77664610114741</c:v>
                </c:pt>
                <c:pt idx="9">
                  <c:v>193.00628296023186</c:v>
                </c:pt>
                <c:pt idx="10">
                  <c:v>198.33637203415785</c:v>
                </c:pt>
                <c:pt idx="11">
                  <c:v>206.0918709054279</c:v>
                </c:pt>
                <c:pt idx="12">
                  <c:v>210.03113059627674</c:v>
                </c:pt>
                <c:pt idx="13">
                  <c:v>210.7462746725198</c:v>
                </c:pt>
                <c:pt idx="14">
                  <c:v>220.73061806196455</c:v>
                </c:pt>
                <c:pt idx="15">
                  <c:v>226.6020714824773</c:v>
                </c:pt>
                <c:pt idx="16">
                  <c:v>228.96495568387454</c:v>
                </c:pt>
                <c:pt idx="17">
                  <c:v>246.66729323169989</c:v>
                </c:pt>
                <c:pt idx="18">
                  <c:v>272.17904832821569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C79-4610-ADB7-9813A2285587}"/>
            </c:ext>
          </c:extLst>
        </c:ser>
        <c:ser>
          <c:idx val="9"/>
          <c:order val="9"/>
          <c:tx>
            <c:strRef>
              <c:f>Brazil!$J$3</c:f>
              <c:strCache>
                <c:ptCount val="1"/>
                <c:pt idx="0">
                  <c:v>Cattle</c:v>
                </c:pt>
              </c:strCache>
            </c:strRef>
          </c:tx>
          <c:spPr>
            <a:ln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Brazil!$A$19:$A$37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Brazil!$J$19:$J$37</c:f>
              <c:numCache>
                <c:formatCode>0.00_ ;\-0.00\ </c:formatCode>
                <c:ptCount val="19"/>
                <c:pt idx="0">
                  <c:v>123.6881008394181</c:v>
                </c:pt>
                <c:pt idx="1">
                  <c:v>128.12704685959145</c:v>
                </c:pt>
                <c:pt idx="2">
                  <c:v>132.08831804180664</c:v>
                </c:pt>
                <c:pt idx="3">
                  <c:v>130.31773651797513</c:v>
                </c:pt>
                <c:pt idx="4">
                  <c:v>134.43843667028398</c:v>
                </c:pt>
                <c:pt idx="5">
                  <c:v>137.79046039202265</c:v>
                </c:pt>
                <c:pt idx="6">
                  <c:v>142.15095856603355</c:v>
                </c:pt>
                <c:pt idx="7">
                  <c:v>144.37525675632435</c:v>
                </c:pt>
                <c:pt idx="8">
                  <c:v>153.42097878144091</c:v>
                </c:pt>
                <c:pt idx="9">
                  <c:v>148.82359850075807</c:v>
                </c:pt>
                <c:pt idx="10">
                  <c:v>154.42817613132914</c:v>
                </c:pt>
                <c:pt idx="11">
                  <c:v>160.31673638033959</c:v>
                </c:pt>
                <c:pt idx="12">
                  <c:v>163.25772092433397</c:v>
                </c:pt>
                <c:pt idx="13">
                  <c:v>161.29341534859896</c:v>
                </c:pt>
                <c:pt idx="14">
                  <c:v>167.83588436373333</c:v>
                </c:pt>
                <c:pt idx="15">
                  <c:v>169.03791955093266</c:v>
                </c:pt>
                <c:pt idx="16">
                  <c:v>165.87026551926951</c:v>
                </c:pt>
                <c:pt idx="17">
                  <c:v>173.47624927994485</c:v>
                </c:pt>
                <c:pt idx="18">
                  <c:v>183.57157102932268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C79-4610-ADB7-9813A2285587}"/>
            </c:ext>
          </c:extLst>
        </c:ser>
        <c:ser>
          <c:idx val="10"/>
          <c:order val="10"/>
          <c:tx>
            <c:strRef>
              <c:f>Brazil!$F$3</c:f>
              <c:strCache>
                <c:ptCount val="1"/>
                <c:pt idx="0">
                  <c:v>LUC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Brazil!$A$19:$A$37</c:f>
              <c:numCache>
                <c:formatCode>General</c:formatCod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numCache>
            </c:numRef>
          </c:xVal>
          <c:yVal>
            <c:numRef>
              <c:f>Brazil!$F$19:$F$37</c:f>
              <c:numCache>
                <c:formatCode>0.00_ ;\-0.00\ </c:formatCode>
                <c:ptCount val="19"/>
                <c:pt idx="0">
                  <c:v>1079.0772666666674</c:v>
                </c:pt>
                <c:pt idx="1">
                  <c:v>1083.8666666666647</c:v>
                </c:pt>
                <c:pt idx="2">
                  <c:v>1079.8333333333339</c:v>
                </c:pt>
                <c:pt idx="3">
                  <c:v>1059.6666666666638</c:v>
                </c:pt>
                <c:pt idx="4">
                  <c:v>1112.9506666666684</c:v>
                </c:pt>
                <c:pt idx="5">
                  <c:v>1112.9506666666668</c:v>
                </c:pt>
                <c:pt idx="6">
                  <c:v>1112.9506666666639</c:v>
                </c:pt>
                <c:pt idx="7">
                  <c:v>1112.9506666666684</c:v>
                </c:pt>
                <c:pt idx="8">
                  <c:v>1112.9506666666639</c:v>
                </c:pt>
                <c:pt idx="9">
                  <c:v>1112.9506666666728</c:v>
                </c:pt>
                <c:pt idx="10">
                  <c:v>1112.9506666666596</c:v>
                </c:pt>
                <c:pt idx="11">
                  <c:v>1112.9506666666684</c:v>
                </c:pt>
                <c:pt idx="12">
                  <c:v>1112.9506666666684</c:v>
                </c:pt>
                <c:pt idx="13">
                  <c:v>1112.9506666666668</c:v>
                </c:pt>
                <c:pt idx="14">
                  <c:v>1112.9506666666684</c:v>
                </c:pt>
                <c:pt idx="15">
                  <c:v>1112.9506666666596</c:v>
                </c:pt>
                <c:pt idx="16">
                  <c:v>1112.9506666666684</c:v>
                </c:pt>
                <c:pt idx="17">
                  <c:v>1112.9506666666684</c:v>
                </c:pt>
                <c:pt idx="18">
                  <c:v>1112.9506666666684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C79-4610-ADB7-9813A2285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41952"/>
        <c:axId val="67744128"/>
      </c:scatterChart>
      <c:valAx>
        <c:axId val="67741952"/>
        <c:scaling>
          <c:orientation val="minMax"/>
          <c:max val="2030"/>
          <c:min val="1996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 b="0"/>
                  <a:t>Time (Years)</a:t>
                </a:r>
              </a:p>
            </c:rich>
          </c:tx>
          <c:layout>
            <c:manualLayout>
              <c:xMode val="edge"/>
              <c:yMode val="edge"/>
              <c:x val="0.47871077632644521"/>
              <c:y val="0.92451653934664357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txPr>
          <a:bodyPr rot="-2700000"/>
          <a:lstStyle/>
          <a:p>
            <a:pPr>
              <a:defRPr sz="1200"/>
            </a:pPr>
            <a:endParaRPr lang="en-US"/>
          </a:p>
        </c:txPr>
        <c:crossAx val="67744128"/>
        <c:crosses val="autoZero"/>
        <c:crossBetween val="midCat"/>
        <c:majorUnit val="1"/>
      </c:valAx>
      <c:valAx>
        <c:axId val="67744128"/>
        <c:scaling>
          <c:orientation val="minMax"/>
          <c:max val="1800"/>
          <c:min val="-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pt-BR" sz="1200" b="0"/>
                  <a:t>Emissions</a:t>
                </a:r>
                <a:r>
                  <a:rPr lang="pt-BR" sz="1200" b="0" baseline="0"/>
                  <a:t> (M tonnes CO2e.yr</a:t>
                </a:r>
                <a:r>
                  <a:rPr lang="pt-BR" sz="1200" b="0" baseline="30000"/>
                  <a:t>-1</a:t>
                </a:r>
                <a:r>
                  <a:rPr lang="pt-BR" sz="1200" b="0" baseline="0"/>
                  <a:t>)</a:t>
                </a:r>
                <a:endParaRPr lang="pt-BR" sz="1200" b="0"/>
              </a:p>
            </c:rich>
          </c:tx>
          <c:layout>
            <c:manualLayout>
              <c:xMode val="edge"/>
              <c:yMode val="edge"/>
              <c:x val="1.0400460635387519E-2"/>
              <c:y val="0.22155036196240865"/>
            </c:manualLayout>
          </c:layout>
          <c:overlay val="0"/>
        </c:title>
        <c:numFmt formatCode="0.00_ ;\-0.00\ 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7741952"/>
        <c:crosses val="autoZero"/>
        <c:crossBetween val="midCat"/>
      </c:valAx>
      <c:spPr>
        <a:ln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60510714575657376"/>
          <c:y val="0.21259363970003034"/>
          <c:w val="0.15360571632992148"/>
          <c:h val="0.32606411634416183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19</xdr:col>
      <xdr:colOff>117982</xdr:colOff>
      <xdr:row>25</xdr:row>
      <xdr:rowOff>24493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261009</xdr:colOff>
      <xdr:row>3</xdr:row>
      <xdr:rowOff>0</xdr:rowOff>
    </xdr:from>
    <xdr:to>
      <xdr:col>35</xdr:col>
      <xdr:colOff>335448</xdr:colOff>
      <xdr:row>25</xdr:row>
      <xdr:rowOff>24493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588817</xdr:colOff>
      <xdr:row>26</xdr:row>
      <xdr:rowOff>0</xdr:rowOff>
    </xdr:from>
    <xdr:to>
      <xdr:col>19</xdr:col>
      <xdr:colOff>121227</xdr:colOff>
      <xdr:row>48</xdr:row>
      <xdr:rowOff>24493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225136</xdr:colOff>
      <xdr:row>26</xdr:row>
      <xdr:rowOff>17319</xdr:rowOff>
    </xdr:from>
    <xdr:to>
      <xdr:col>35</xdr:col>
      <xdr:colOff>294409</xdr:colOff>
      <xdr:row>48</xdr:row>
      <xdr:rowOff>34636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="55" zoomScaleNormal="55" workbookViewId="0">
      <selection activeCell="S22" sqref="S22"/>
    </sheetView>
  </sheetViews>
  <sheetFormatPr defaultRowHeight="14.5"/>
  <cols>
    <col min="1" max="6" width="8.7265625" style="6"/>
    <col min="7" max="7" width="6.81640625" style="6" bestFit="1" customWidth="1"/>
    <col min="8" max="10" width="8.7265625" style="6"/>
    <col min="11" max="11" width="12.1796875" style="6" bestFit="1" customWidth="1"/>
    <col min="12" max="16384" width="8.7265625" style="6"/>
  </cols>
  <sheetData>
    <row r="1" spans="1:14">
      <c r="A1" s="50" t="s">
        <v>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>
      <c r="A2" s="31"/>
      <c r="B2" s="36" t="s">
        <v>0</v>
      </c>
      <c r="C2" s="36"/>
      <c r="D2" s="36"/>
      <c r="E2" s="36" t="s">
        <v>1</v>
      </c>
      <c r="F2" s="36"/>
      <c r="G2" s="36"/>
      <c r="H2" s="37" t="s">
        <v>2</v>
      </c>
      <c r="I2" s="37"/>
      <c r="J2" s="37"/>
      <c r="K2" s="3"/>
      <c r="L2" s="5" t="s">
        <v>16</v>
      </c>
      <c r="M2" s="5"/>
    </row>
    <row r="3" spans="1:14" ht="42">
      <c r="A3" s="32" t="s">
        <v>3</v>
      </c>
      <c r="B3" s="32" t="s">
        <v>9</v>
      </c>
      <c r="C3" s="32" t="s">
        <v>10</v>
      </c>
      <c r="D3" s="32" t="s">
        <v>11</v>
      </c>
      <c r="E3" s="32" t="s">
        <v>4</v>
      </c>
      <c r="F3" s="32" t="s">
        <v>5</v>
      </c>
      <c r="G3" s="32" t="s">
        <v>6</v>
      </c>
      <c r="H3" s="32" t="s">
        <v>4</v>
      </c>
      <c r="I3" s="32" t="s">
        <v>5</v>
      </c>
      <c r="J3" s="32" t="s">
        <v>6</v>
      </c>
      <c r="K3" s="3"/>
      <c r="L3" s="7" t="s">
        <v>7</v>
      </c>
      <c r="M3" s="7" t="s">
        <v>8</v>
      </c>
    </row>
    <row r="4" spans="1:14">
      <c r="A4" s="39">
        <v>1997</v>
      </c>
      <c r="B4" s="24">
        <v>-19.933703478076744</v>
      </c>
      <c r="C4" s="39">
        <v>110.62773333333331</v>
      </c>
      <c r="D4" s="24">
        <v>80.985054681023399</v>
      </c>
      <c r="E4" s="24"/>
      <c r="F4" s="39"/>
      <c r="G4" s="39"/>
      <c r="H4" s="39"/>
      <c r="I4" s="39"/>
      <c r="J4" s="39"/>
      <c r="K4" s="19"/>
      <c r="L4" s="19">
        <f t="shared" ref="L4:L17" si="0">SUM(B4:D4)</f>
        <v>171.67908453627996</v>
      </c>
      <c r="M4" s="19">
        <f t="shared" ref="M4:M17" si="1">L4</f>
        <v>171.67908453627996</v>
      </c>
    </row>
    <row r="5" spans="1:14">
      <c r="A5" s="40">
        <v>1998</v>
      </c>
      <c r="B5" s="25">
        <v>-22.203359200677433</v>
      </c>
      <c r="C5" s="40">
        <v>83.731999999999559</v>
      </c>
      <c r="D5" s="26">
        <v>73.816170942527307</v>
      </c>
      <c r="E5" s="26"/>
      <c r="F5" s="40"/>
      <c r="G5" s="40"/>
      <c r="H5" s="40"/>
      <c r="I5" s="40"/>
      <c r="J5" s="40"/>
      <c r="K5" s="21"/>
      <c r="L5" s="21">
        <f t="shared" si="0"/>
        <v>135.34481174184944</v>
      </c>
      <c r="M5" s="21">
        <f t="shared" si="1"/>
        <v>135.34481174184944</v>
      </c>
    </row>
    <row r="6" spans="1:14">
      <c r="A6" s="31">
        <v>1999</v>
      </c>
      <c r="B6" s="25">
        <v>-19.571969697704748</v>
      </c>
      <c r="C6" s="31">
        <v>86.269333333334188</v>
      </c>
      <c r="D6" s="26">
        <v>73.375531533136439</v>
      </c>
      <c r="E6" s="27"/>
      <c r="F6" s="31"/>
      <c r="G6" s="31"/>
      <c r="H6" s="31"/>
      <c r="I6" s="31"/>
      <c r="J6" s="31"/>
      <c r="K6" s="3"/>
      <c r="L6" s="3">
        <f t="shared" si="0"/>
        <v>140.07289516876588</v>
      </c>
      <c r="M6" s="3">
        <f t="shared" si="1"/>
        <v>140.07289516876588</v>
      </c>
    </row>
    <row r="7" spans="1:14">
      <c r="A7" s="31">
        <v>2000</v>
      </c>
      <c r="B7" s="28">
        <v>-19.973724604444875</v>
      </c>
      <c r="C7" s="31">
        <v>158.83706666666606</v>
      </c>
      <c r="D7" s="27">
        <v>71.296308672022178</v>
      </c>
      <c r="E7" s="27"/>
      <c r="F7" s="31"/>
      <c r="G7" s="31"/>
      <c r="H7" s="31"/>
      <c r="I7" s="31"/>
      <c r="J7" s="31"/>
      <c r="K7" s="3"/>
      <c r="L7" s="3">
        <f t="shared" si="0"/>
        <v>210.15965073424337</v>
      </c>
      <c r="M7" s="3">
        <f t="shared" si="1"/>
        <v>210.15965073424337</v>
      </c>
    </row>
    <row r="8" spans="1:14">
      <c r="A8" s="31">
        <v>2001</v>
      </c>
      <c r="B8" s="28">
        <v>-20.774408668414996</v>
      </c>
      <c r="C8" s="31">
        <v>174.31479999999939</v>
      </c>
      <c r="D8" s="27">
        <v>72.570665015084515</v>
      </c>
      <c r="E8" s="29"/>
      <c r="F8" s="31"/>
      <c r="G8" s="31"/>
      <c r="H8" s="31"/>
      <c r="I8" s="31"/>
      <c r="J8" s="31"/>
      <c r="K8" s="3"/>
      <c r="L8" s="3">
        <f t="shared" si="0"/>
        <v>226.11105634666893</v>
      </c>
      <c r="M8" s="3">
        <f t="shared" si="1"/>
        <v>226.11105634666893</v>
      </c>
    </row>
    <row r="9" spans="1:14">
      <c r="A9" s="31">
        <v>2002</v>
      </c>
      <c r="B9" s="30">
        <v>-20.465423626940463</v>
      </c>
      <c r="C9" s="31">
        <v>39.582400000001499</v>
      </c>
      <c r="D9" s="29">
        <v>72.424989687309008</v>
      </c>
      <c r="E9" s="29"/>
      <c r="F9" s="31"/>
      <c r="G9" s="31"/>
      <c r="H9" s="31"/>
      <c r="I9" s="31"/>
      <c r="J9" s="31"/>
      <c r="K9" s="3"/>
      <c r="L9" s="3">
        <f t="shared" si="0"/>
        <v>91.541966060370044</v>
      </c>
      <c r="M9" s="3">
        <f t="shared" si="1"/>
        <v>91.541966060370044</v>
      </c>
    </row>
    <row r="10" spans="1:14">
      <c r="A10" s="31">
        <v>2003</v>
      </c>
      <c r="B10" s="30">
        <v>-20.951433246989456</v>
      </c>
      <c r="C10" s="31">
        <v>0</v>
      </c>
      <c r="D10" s="29">
        <v>70.798409384910613</v>
      </c>
      <c r="E10" s="29"/>
      <c r="F10" s="31"/>
      <c r="G10" s="31"/>
      <c r="H10" s="31"/>
      <c r="I10" s="31"/>
      <c r="J10" s="31"/>
      <c r="K10" s="3"/>
      <c r="L10" s="3">
        <f t="shared" si="0"/>
        <v>49.84697613792116</v>
      </c>
      <c r="M10" s="3">
        <f t="shared" si="1"/>
        <v>49.84697613792116</v>
      </c>
    </row>
    <row r="11" spans="1:14">
      <c r="A11" s="31">
        <v>2004</v>
      </c>
      <c r="B11" s="30">
        <v>-18.649102091270517</v>
      </c>
      <c r="C11" s="31">
        <v>0</v>
      </c>
      <c r="D11" s="29">
        <v>71.680971203993664</v>
      </c>
      <c r="E11" s="29"/>
      <c r="F11" s="31"/>
      <c r="G11" s="31"/>
      <c r="H11" s="31"/>
      <c r="I11" s="31"/>
      <c r="J11" s="31"/>
      <c r="K11" s="3"/>
      <c r="L11" s="3">
        <f t="shared" si="0"/>
        <v>53.031869112723143</v>
      </c>
      <c r="M11" s="3">
        <f t="shared" si="1"/>
        <v>53.031869112723143</v>
      </c>
    </row>
    <row r="12" spans="1:14">
      <c r="A12" s="31">
        <v>2005</v>
      </c>
      <c r="B12" s="30">
        <v>-23.473844704837305</v>
      </c>
      <c r="C12" s="31">
        <v>18.649400000000707</v>
      </c>
      <c r="D12" s="29">
        <v>72.299751059599188</v>
      </c>
      <c r="E12" s="29"/>
      <c r="F12" s="31"/>
      <c r="G12" s="31"/>
      <c r="H12" s="31"/>
      <c r="I12" s="31"/>
      <c r="J12" s="31"/>
      <c r="K12" s="3"/>
      <c r="L12" s="3">
        <f t="shared" si="0"/>
        <v>67.475306354762594</v>
      </c>
      <c r="M12" s="3">
        <f t="shared" si="1"/>
        <v>67.475306354762594</v>
      </c>
    </row>
    <row r="13" spans="1:14">
      <c r="A13" s="31">
        <v>2006</v>
      </c>
      <c r="B13" s="30">
        <v>-18.442008410182865</v>
      </c>
      <c r="C13" s="31">
        <v>347.23406666666597</v>
      </c>
      <c r="D13" s="29">
        <v>72.017667366528428</v>
      </c>
      <c r="E13" s="29"/>
      <c r="F13" s="31"/>
      <c r="G13" s="31"/>
      <c r="H13" s="31"/>
      <c r="I13" s="31"/>
      <c r="J13" s="31"/>
      <c r="K13" s="3"/>
      <c r="L13" s="3">
        <f t="shared" si="0"/>
        <v>400.8097256230115</v>
      </c>
      <c r="M13" s="3">
        <f t="shared" si="1"/>
        <v>400.8097256230115</v>
      </c>
    </row>
    <row r="14" spans="1:14">
      <c r="A14" s="31">
        <v>2007</v>
      </c>
      <c r="B14" s="30">
        <v>-18.201965745137183</v>
      </c>
      <c r="C14" s="31">
        <v>182.6879999999997</v>
      </c>
      <c r="D14" s="29">
        <v>72.816583021663746</v>
      </c>
      <c r="E14" s="29"/>
      <c r="F14" s="31"/>
      <c r="G14" s="31"/>
      <c r="H14" s="31"/>
      <c r="I14" s="31"/>
      <c r="J14" s="31"/>
      <c r="K14" s="3"/>
      <c r="L14" s="3">
        <f t="shared" si="0"/>
        <v>237.30261727652626</v>
      </c>
      <c r="M14" s="3">
        <f t="shared" si="1"/>
        <v>237.30261727652626</v>
      </c>
    </row>
    <row r="15" spans="1:14">
      <c r="A15" s="31">
        <v>2008</v>
      </c>
      <c r="B15" s="30">
        <v>-17.883891672593496</v>
      </c>
      <c r="C15" s="31">
        <v>0</v>
      </c>
      <c r="D15" s="29">
        <v>74.827120868889367</v>
      </c>
      <c r="E15" s="29"/>
      <c r="F15" s="31"/>
      <c r="G15" s="31"/>
      <c r="H15" s="31"/>
      <c r="I15" s="31"/>
      <c r="J15" s="31"/>
      <c r="K15" s="3"/>
      <c r="L15" s="3">
        <f t="shared" si="0"/>
        <v>56.943229196295874</v>
      </c>
      <c r="M15" s="3">
        <f t="shared" si="1"/>
        <v>56.943229196295874</v>
      </c>
    </row>
    <row r="16" spans="1:14">
      <c r="A16" s="31">
        <v>2009</v>
      </c>
      <c r="B16" s="30">
        <v>-18.501742271577026</v>
      </c>
      <c r="C16" s="31">
        <v>144.24740000000006</v>
      </c>
      <c r="D16" s="29">
        <v>76.758826897138078</v>
      </c>
      <c r="E16" s="29"/>
      <c r="F16" s="31"/>
      <c r="G16" s="31"/>
      <c r="H16" s="31"/>
      <c r="I16" s="31"/>
      <c r="J16" s="31"/>
      <c r="K16" s="3"/>
      <c r="L16" s="3">
        <f t="shared" si="0"/>
        <v>202.5044846255611</v>
      </c>
      <c r="M16" s="3">
        <f t="shared" si="1"/>
        <v>202.5044846255611</v>
      </c>
    </row>
    <row r="17" spans="1:15">
      <c r="A17" s="31">
        <v>2010</v>
      </c>
      <c r="B17" s="30">
        <v>-18.030566863410069</v>
      </c>
      <c r="C17" s="31">
        <v>0</v>
      </c>
      <c r="D17" s="29">
        <v>76.932891910668488</v>
      </c>
      <c r="E17" s="26"/>
      <c r="F17" s="31"/>
      <c r="G17" s="31"/>
      <c r="H17" s="31"/>
      <c r="I17" s="31"/>
      <c r="J17" s="31"/>
      <c r="K17" s="3"/>
      <c r="L17" s="3">
        <f t="shared" si="0"/>
        <v>58.902325047258415</v>
      </c>
      <c r="M17" s="3">
        <f t="shared" si="1"/>
        <v>58.902325047258415</v>
      </c>
      <c r="O17" s="17"/>
    </row>
    <row r="18" spans="1:15">
      <c r="A18" s="31">
        <v>2011</v>
      </c>
      <c r="B18" s="31"/>
      <c r="C18" s="31"/>
      <c r="D18" s="26"/>
      <c r="E18" s="25">
        <v>-16.714141596802801</v>
      </c>
      <c r="F18" s="31">
        <v>19.410599999998933</v>
      </c>
      <c r="G18" s="26">
        <v>70.189572856879394</v>
      </c>
      <c r="H18" s="25">
        <v>-16.858017688238974</v>
      </c>
      <c r="I18" s="31">
        <v>0</v>
      </c>
      <c r="J18" s="26">
        <v>69.953565943828821</v>
      </c>
      <c r="K18" s="3"/>
      <c r="L18" s="3">
        <f>SUM(E18:G18)</f>
        <v>72.886031260075526</v>
      </c>
      <c r="M18" s="16">
        <f>SUM(H18:J18)</f>
        <v>53.095548255589847</v>
      </c>
      <c r="O18" s="17"/>
    </row>
    <row r="19" spans="1:15">
      <c r="A19" s="31">
        <v>2012</v>
      </c>
      <c r="B19" s="31"/>
      <c r="C19" s="31"/>
      <c r="D19" s="31"/>
      <c r="E19" s="25">
        <v>-16.769313712987422</v>
      </c>
      <c r="F19" s="31">
        <v>0</v>
      </c>
      <c r="G19" s="26">
        <v>72.391554975584299</v>
      </c>
      <c r="H19" s="25">
        <v>-17.208815356718812</v>
      </c>
      <c r="I19" s="31">
        <v>0</v>
      </c>
      <c r="J19" s="26">
        <v>72.22203040534545</v>
      </c>
      <c r="K19" s="3"/>
      <c r="L19" s="3">
        <f t="shared" ref="L19:L36" si="2">SUM(E19:G19)</f>
        <v>55.622241262596873</v>
      </c>
      <c r="M19" s="16">
        <f t="shared" ref="M19:M36" si="3">SUM(H19:J19)</f>
        <v>55.013215048626634</v>
      </c>
      <c r="O19" s="17"/>
    </row>
    <row r="20" spans="1:15">
      <c r="A20" s="31">
        <v>2013</v>
      </c>
      <c r="B20" s="31"/>
      <c r="C20" s="31"/>
      <c r="D20" s="31"/>
      <c r="E20" s="25">
        <v>-18.559482346132583</v>
      </c>
      <c r="F20" s="31">
        <v>0</v>
      </c>
      <c r="G20" s="26">
        <v>73.2448103165883</v>
      </c>
      <c r="H20" s="25">
        <v>-20.042932592863458</v>
      </c>
      <c r="I20" s="31">
        <v>0</v>
      </c>
      <c r="J20" s="26">
        <v>72.744971173537493</v>
      </c>
      <c r="K20" s="3"/>
      <c r="L20" s="3">
        <f t="shared" si="2"/>
        <v>54.685327970455717</v>
      </c>
      <c r="M20" s="16">
        <f t="shared" si="3"/>
        <v>52.702038580674035</v>
      </c>
      <c r="O20" s="17"/>
    </row>
    <row r="21" spans="1:15">
      <c r="A21" s="31">
        <v>2014</v>
      </c>
      <c r="B21" s="31"/>
      <c r="C21" s="31"/>
      <c r="D21" s="31"/>
      <c r="E21" s="25">
        <v>-19.339408043860139</v>
      </c>
      <c r="F21" s="31">
        <v>0</v>
      </c>
      <c r="G21" s="25">
        <v>73.138079282752955</v>
      </c>
      <c r="H21" s="25">
        <v>-16.969483938663259</v>
      </c>
      <c r="I21" s="31">
        <v>0</v>
      </c>
      <c r="J21" s="25">
        <v>72.088302982613016</v>
      </c>
      <c r="K21" s="3"/>
      <c r="L21" s="3">
        <f t="shared" si="2"/>
        <v>53.798671238892815</v>
      </c>
      <c r="M21" s="16">
        <f t="shared" si="3"/>
        <v>55.118819043949756</v>
      </c>
      <c r="O21" s="17"/>
    </row>
    <row r="22" spans="1:15">
      <c r="A22" s="31">
        <v>2015</v>
      </c>
      <c r="B22" s="31"/>
      <c r="C22" s="31"/>
      <c r="D22" s="31"/>
      <c r="E22" s="25">
        <v>-19.84494941908364</v>
      </c>
      <c r="F22" s="31">
        <v>53.284000000000212</v>
      </c>
      <c r="G22" s="25">
        <v>74.077785404005581</v>
      </c>
      <c r="H22" s="25">
        <v>-19.080999800805348</v>
      </c>
      <c r="I22" s="31">
        <v>0</v>
      </c>
      <c r="J22" s="25">
        <v>73.646181060561091</v>
      </c>
      <c r="K22" s="3"/>
      <c r="L22" s="3">
        <f t="shared" si="2"/>
        <v>107.51683598492215</v>
      </c>
      <c r="M22" s="16">
        <f t="shared" si="3"/>
        <v>54.565181259755747</v>
      </c>
      <c r="O22" s="17"/>
    </row>
    <row r="23" spans="1:15">
      <c r="A23" s="31">
        <v>2016</v>
      </c>
      <c r="B23" s="31"/>
      <c r="C23" s="31"/>
      <c r="D23" s="31"/>
      <c r="E23" s="25">
        <v>-20.405815104841693</v>
      </c>
      <c r="F23" s="31">
        <v>53.283999999998407</v>
      </c>
      <c r="G23" s="25">
        <v>75.886955258540368</v>
      </c>
      <c r="H23" s="25">
        <v>-21.538643115648732</v>
      </c>
      <c r="I23" s="31">
        <v>0</v>
      </c>
      <c r="J23" s="25">
        <v>74.926770353793529</v>
      </c>
      <c r="K23" s="3"/>
      <c r="L23" s="3">
        <f t="shared" si="2"/>
        <v>108.76514015369708</v>
      </c>
      <c r="M23" s="16">
        <f t="shared" si="3"/>
        <v>53.388127238144797</v>
      </c>
    </row>
    <row r="24" spans="1:15">
      <c r="A24" s="31">
        <v>2017</v>
      </c>
      <c r="B24" s="31"/>
      <c r="C24" s="31"/>
      <c r="D24" s="31"/>
      <c r="E24" s="25">
        <v>-26.042934387303475</v>
      </c>
      <c r="F24" s="31">
        <v>53.284000000000212</v>
      </c>
      <c r="G24" s="25">
        <v>79.055377318293722</v>
      </c>
      <c r="H24" s="25">
        <v>-28.191438229185412</v>
      </c>
      <c r="I24" s="31">
        <v>0</v>
      </c>
      <c r="J24" s="25">
        <v>78.92285722659679</v>
      </c>
      <c r="K24" s="3"/>
      <c r="L24" s="3">
        <f t="shared" si="2"/>
        <v>106.29644293099045</v>
      </c>
      <c r="M24" s="16">
        <f t="shared" si="3"/>
        <v>50.731418997411382</v>
      </c>
      <c r="O24" s="17"/>
    </row>
    <row r="25" spans="1:15">
      <c r="A25" s="31">
        <v>2018</v>
      </c>
      <c r="B25" s="31"/>
      <c r="C25" s="31"/>
      <c r="D25" s="31"/>
      <c r="E25" s="25">
        <v>-24.369095307850351</v>
      </c>
      <c r="F25" s="31">
        <v>53.284000000000212</v>
      </c>
      <c r="G25" s="25">
        <v>80.984388926017417</v>
      </c>
      <c r="H25" s="25">
        <v>-30.228325759950877</v>
      </c>
      <c r="I25" s="31">
        <v>0</v>
      </c>
      <c r="J25" s="25">
        <v>81.608289377554826</v>
      </c>
      <c r="K25" s="3"/>
      <c r="L25" s="3">
        <f t="shared" si="2"/>
        <v>109.89929361816728</v>
      </c>
      <c r="M25" s="16">
        <f t="shared" si="3"/>
        <v>51.379963617603948</v>
      </c>
      <c r="O25" s="17"/>
    </row>
    <row r="26" spans="1:15">
      <c r="A26" s="31">
        <v>2019</v>
      </c>
      <c r="B26" s="31"/>
      <c r="C26" s="31"/>
      <c r="D26" s="31"/>
      <c r="E26" s="25">
        <v>-26.600308354997669</v>
      </c>
      <c r="F26" s="31">
        <v>53.284000000000212</v>
      </c>
      <c r="G26" s="25">
        <v>84.610927952856684</v>
      </c>
      <c r="H26" s="25">
        <v>-35.926876053012784</v>
      </c>
      <c r="I26" s="31">
        <v>0</v>
      </c>
      <c r="J26" s="25">
        <v>85.258832969682544</v>
      </c>
      <c r="K26" s="3"/>
      <c r="L26" s="3">
        <f t="shared" si="2"/>
        <v>111.29461959785922</v>
      </c>
      <c r="M26" s="16">
        <f t="shared" si="3"/>
        <v>49.33195691666976</v>
      </c>
      <c r="O26" s="17"/>
    </row>
    <row r="27" spans="1:15">
      <c r="A27" s="31">
        <v>2020</v>
      </c>
      <c r="B27" s="31"/>
      <c r="C27" s="31"/>
      <c r="D27" s="31"/>
      <c r="E27" s="25">
        <v>-25.38336699339817</v>
      </c>
      <c r="F27" s="31">
        <v>53.284000000000212</v>
      </c>
      <c r="G27" s="35">
        <v>85.345410621793292</v>
      </c>
      <c r="H27" s="25">
        <v>-34.546792578889786</v>
      </c>
      <c r="I27" s="31">
        <v>0</v>
      </c>
      <c r="J27" s="35">
        <v>84.898679036564261</v>
      </c>
      <c r="K27" s="3"/>
      <c r="L27" s="3">
        <f t="shared" si="2"/>
        <v>113.24604362839534</v>
      </c>
      <c r="M27" s="16">
        <f t="shared" si="3"/>
        <v>50.351886457674475</v>
      </c>
      <c r="O27" s="17"/>
    </row>
    <row r="28" spans="1:15">
      <c r="A28" s="31">
        <v>2021</v>
      </c>
      <c r="B28" s="31"/>
      <c r="C28" s="31"/>
      <c r="D28" s="31"/>
      <c r="E28" s="25">
        <v>-25.115239473121356</v>
      </c>
      <c r="F28" s="31">
        <v>53.284000000000212</v>
      </c>
      <c r="G28" s="35">
        <v>87.774365187658759</v>
      </c>
      <c r="H28" s="25">
        <v>-36.551098349615366</v>
      </c>
      <c r="I28" s="31">
        <v>0</v>
      </c>
      <c r="J28" s="35">
        <v>88.055712309088577</v>
      </c>
      <c r="K28" s="3"/>
      <c r="L28" s="3">
        <f t="shared" si="2"/>
        <v>115.94312571453762</v>
      </c>
      <c r="M28" s="16">
        <f t="shared" si="3"/>
        <v>51.504613959473211</v>
      </c>
      <c r="O28" s="17"/>
    </row>
    <row r="29" spans="1:15">
      <c r="A29" s="31">
        <v>2022</v>
      </c>
      <c r="B29" s="31"/>
      <c r="C29" s="31"/>
      <c r="D29" s="31"/>
      <c r="E29" s="25">
        <v>-24.734958988336448</v>
      </c>
      <c r="F29" s="31">
        <v>53.284000000000212</v>
      </c>
      <c r="G29" s="35">
        <v>88.292757275524025</v>
      </c>
      <c r="H29" s="25">
        <v>-37.183412336932911</v>
      </c>
      <c r="I29" s="31">
        <v>0</v>
      </c>
      <c r="J29" s="35">
        <v>89.112534686460052</v>
      </c>
      <c r="K29" s="3"/>
      <c r="L29" s="3">
        <f t="shared" si="2"/>
        <v>116.84179828718779</v>
      </c>
      <c r="M29" s="16">
        <f t="shared" si="3"/>
        <v>51.929122349527141</v>
      </c>
      <c r="O29" s="17"/>
    </row>
    <row r="30" spans="1:15">
      <c r="A30" s="31">
        <v>2023</v>
      </c>
      <c r="B30" s="31"/>
      <c r="C30" s="31"/>
      <c r="D30" s="31"/>
      <c r="E30" s="25">
        <v>-24.358921304264207</v>
      </c>
      <c r="F30" s="31">
        <v>53.284000000000212</v>
      </c>
      <c r="G30" s="35">
        <v>89.032779983438957</v>
      </c>
      <c r="H30" s="25">
        <v>-35.30284394336887</v>
      </c>
      <c r="I30" s="31">
        <v>0</v>
      </c>
      <c r="J30" s="35">
        <v>88.327916585187339</v>
      </c>
      <c r="K30" s="3"/>
      <c r="L30" s="3">
        <f t="shared" si="2"/>
        <v>117.95785867917496</v>
      </c>
      <c r="M30" s="16">
        <f t="shared" si="3"/>
        <v>53.025072641818468</v>
      </c>
      <c r="O30" s="17"/>
    </row>
    <row r="31" spans="1:15">
      <c r="A31" s="31">
        <v>2024</v>
      </c>
      <c r="B31" s="31"/>
      <c r="C31" s="31"/>
      <c r="D31" s="31"/>
      <c r="E31" s="25">
        <v>-23.991346641992383</v>
      </c>
      <c r="F31" s="31">
        <v>53.283999999998407</v>
      </c>
      <c r="G31" s="35">
        <v>89.999148655757963</v>
      </c>
      <c r="H31" s="25">
        <v>-33.367976404005503</v>
      </c>
      <c r="I31" s="31">
        <v>0</v>
      </c>
      <c r="J31" s="35">
        <v>88.483354067218571</v>
      </c>
      <c r="K31" s="3"/>
      <c r="L31" s="3">
        <f t="shared" si="2"/>
        <v>119.29180201376398</v>
      </c>
      <c r="M31" s="16">
        <f t="shared" si="3"/>
        <v>55.115377663213067</v>
      </c>
      <c r="O31" s="17"/>
    </row>
    <row r="32" spans="1:15">
      <c r="A32" s="31">
        <v>2025</v>
      </c>
      <c r="B32" s="31"/>
      <c r="C32" s="31"/>
      <c r="D32" s="31"/>
      <c r="E32" s="25">
        <v>-23.67320867513147</v>
      </c>
      <c r="F32" s="31">
        <v>53.284000000000212</v>
      </c>
      <c r="G32" s="35">
        <v>91.576434681024466</v>
      </c>
      <c r="H32" s="25">
        <v>-31.177508461864466</v>
      </c>
      <c r="I32" s="31">
        <v>0</v>
      </c>
      <c r="J32" s="35">
        <v>88.151727697482642</v>
      </c>
      <c r="K32" s="3"/>
      <c r="L32" s="3">
        <f t="shared" si="2"/>
        <v>121.18722600589321</v>
      </c>
      <c r="M32" s="16">
        <f t="shared" si="3"/>
        <v>56.974219235618179</v>
      </c>
      <c r="O32" s="17"/>
    </row>
    <row r="33" spans="1:15">
      <c r="A33" s="31">
        <v>2026</v>
      </c>
      <c r="B33" s="31"/>
      <c r="C33" s="31"/>
      <c r="D33" s="31"/>
      <c r="E33" s="25">
        <v>-23.370512533944424</v>
      </c>
      <c r="F33" s="31">
        <v>53.284000000000212</v>
      </c>
      <c r="G33" s="35">
        <v>91.390977424129801</v>
      </c>
      <c r="H33" s="25">
        <v>-28.762650423066237</v>
      </c>
      <c r="I33" s="31">
        <v>0</v>
      </c>
      <c r="J33" s="35">
        <v>86.169632377334651</v>
      </c>
      <c r="K33" s="3"/>
      <c r="L33" s="3">
        <f t="shared" si="2"/>
        <v>121.30446489018559</v>
      </c>
      <c r="M33" s="16">
        <f t="shared" si="3"/>
        <v>57.406981954268417</v>
      </c>
      <c r="O33" s="17"/>
    </row>
    <row r="34" spans="1:15">
      <c r="A34" s="31">
        <v>2027</v>
      </c>
      <c r="B34" s="31"/>
      <c r="C34" s="31"/>
      <c r="D34" s="31"/>
      <c r="E34" s="25">
        <v>-23.076944158208089</v>
      </c>
      <c r="F34" s="31">
        <v>53.284000000000212</v>
      </c>
      <c r="G34" s="35">
        <v>90.385505483754741</v>
      </c>
      <c r="H34" s="25">
        <v>-26.34165855133369</v>
      </c>
      <c r="I34" s="31">
        <v>0</v>
      </c>
      <c r="J34" s="35">
        <v>84.571152429247633</v>
      </c>
      <c r="K34" s="3"/>
      <c r="L34" s="3">
        <f t="shared" si="2"/>
        <v>120.59256132554687</v>
      </c>
      <c r="M34" s="16">
        <f t="shared" si="3"/>
        <v>58.229493877913939</v>
      </c>
      <c r="O34" s="17"/>
    </row>
    <row r="35" spans="1:15">
      <c r="A35" s="31">
        <v>2028</v>
      </c>
      <c r="B35" s="31"/>
      <c r="C35" s="31"/>
      <c r="D35" s="31"/>
      <c r="E35" s="25">
        <v>-22.792228301261581</v>
      </c>
      <c r="F35" s="31">
        <v>53.284000000000212</v>
      </c>
      <c r="G35" s="35">
        <v>94.243711480239085</v>
      </c>
      <c r="H35" s="25">
        <v>-24.425990414025584</v>
      </c>
      <c r="I35" s="31">
        <v>0</v>
      </c>
      <c r="J35" s="35">
        <v>85.933965946028366</v>
      </c>
      <c r="K35" s="3"/>
      <c r="L35" s="3">
        <f t="shared" si="2"/>
        <v>124.73548317897772</v>
      </c>
      <c r="M35" s="16">
        <f t="shared" si="3"/>
        <v>61.507975532002781</v>
      </c>
      <c r="O35" s="17"/>
    </row>
    <row r="36" spans="1:15">
      <c r="A36" s="31">
        <v>2029</v>
      </c>
      <c r="B36" s="31"/>
      <c r="C36" s="31"/>
      <c r="D36" s="31"/>
      <c r="E36" s="25">
        <v>-22.516098016473769</v>
      </c>
      <c r="F36" s="31">
        <v>53.284000000000212</v>
      </c>
      <c r="G36" s="35">
        <v>98.583596201109174</v>
      </c>
      <c r="H36" s="25">
        <v>-26.798408807439479</v>
      </c>
      <c r="I36" s="31">
        <v>0</v>
      </c>
      <c r="J36" s="35">
        <v>87.259294495195178</v>
      </c>
      <c r="K36" s="3"/>
      <c r="L36" s="3">
        <f t="shared" si="2"/>
        <v>129.3514981846356</v>
      </c>
      <c r="M36" s="16">
        <f t="shared" si="3"/>
        <v>60.460885687755699</v>
      </c>
    </row>
    <row r="37" spans="1:15">
      <c r="A37" s="3"/>
      <c r="B37" s="3"/>
      <c r="C37" s="3"/>
      <c r="D37" s="3"/>
      <c r="E37" s="3"/>
      <c r="F37" s="3"/>
      <c r="G37" s="18"/>
      <c r="H37" s="10"/>
      <c r="I37" s="3"/>
      <c r="J37" s="3"/>
      <c r="K37" s="3"/>
      <c r="L37" s="3"/>
      <c r="M37" s="3"/>
    </row>
  </sheetData>
  <mergeCells count="5">
    <mergeCell ref="B2:D2"/>
    <mergeCell ref="E2:G2"/>
    <mergeCell ref="H2:J2"/>
    <mergeCell ref="L2:M2"/>
    <mergeCell ref="A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="55" zoomScaleNormal="55" workbookViewId="0">
      <selection sqref="A1:N1"/>
    </sheetView>
  </sheetViews>
  <sheetFormatPr defaultRowHeight="14.5"/>
  <cols>
    <col min="1" max="16384" width="8.7265625" style="6"/>
  </cols>
  <sheetData>
    <row r="1" spans="1:14">
      <c r="A1" s="50" t="s">
        <v>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>
      <c r="A2" s="31"/>
      <c r="B2" s="36" t="s">
        <v>0</v>
      </c>
      <c r="C2" s="36"/>
      <c r="D2" s="36"/>
      <c r="E2" s="36" t="s">
        <v>1</v>
      </c>
      <c r="F2" s="36"/>
      <c r="G2" s="36"/>
      <c r="H2" s="37" t="s">
        <v>2</v>
      </c>
      <c r="I2" s="37"/>
      <c r="J2" s="37"/>
      <c r="K2" s="31"/>
      <c r="L2" s="5" t="s">
        <v>16</v>
      </c>
      <c r="M2" s="5"/>
    </row>
    <row r="3" spans="1:14" ht="35.25" customHeight="1">
      <c r="A3" s="32" t="s">
        <v>3</v>
      </c>
      <c r="B3" s="32" t="s">
        <v>9</v>
      </c>
      <c r="C3" s="32" t="s">
        <v>10</v>
      </c>
      <c r="D3" s="32" t="s">
        <v>11</v>
      </c>
      <c r="E3" s="32" t="s">
        <v>4</v>
      </c>
      <c r="F3" s="32" t="s">
        <v>5</v>
      </c>
      <c r="G3" s="32" t="s">
        <v>6</v>
      </c>
      <c r="H3" s="32" t="s">
        <v>4</v>
      </c>
      <c r="I3" s="32" t="s">
        <v>5</v>
      </c>
      <c r="J3" s="32" t="s">
        <v>6</v>
      </c>
      <c r="K3" s="31"/>
      <c r="L3" s="32" t="s">
        <v>7</v>
      </c>
      <c r="M3" s="32" t="s">
        <v>8</v>
      </c>
    </row>
    <row r="4" spans="1:14">
      <c r="A4" s="40">
        <v>1997</v>
      </c>
      <c r="B4" s="26"/>
      <c r="C4" s="25">
        <v>972.39999999999895</v>
      </c>
      <c r="D4" s="26">
        <v>35.087910764103931</v>
      </c>
      <c r="E4" s="26"/>
      <c r="F4" s="40"/>
      <c r="G4" s="40"/>
      <c r="H4" s="40"/>
      <c r="I4" s="40"/>
      <c r="J4" s="40"/>
      <c r="K4" s="40"/>
      <c r="L4" s="40">
        <f t="shared" ref="L4:L17" si="0">SUM(B4:D4)</f>
        <v>1007.4879107641029</v>
      </c>
      <c r="M4" s="40">
        <f t="shared" ref="M4:M17" si="1">L4</f>
        <v>1007.4879107641029</v>
      </c>
    </row>
    <row r="5" spans="1:14">
      <c r="A5" s="31">
        <v>1998</v>
      </c>
      <c r="B5" s="25"/>
      <c r="C5" s="25">
        <v>666.96666666666681</v>
      </c>
      <c r="D5" s="26">
        <v>35.235062949859227</v>
      </c>
      <c r="E5" s="26"/>
      <c r="F5" s="31"/>
      <c r="G5" s="31"/>
      <c r="H5" s="31"/>
      <c r="I5" s="31"/>
      <c r="J5" s="31"/>
      <c r="K5" s="31"/>
      <c r="L5" s="31">
        <f t="shared" si="0"/>
        <v>702.20172961652599</v>
      </c>
      <c r="M5" s="31">
        <f t="shared" si="1"/>
        <v>702.20172961652599</v>
      </c>
    </row>
    <row r="6" spans="1:14">
      <c r="A6" s="31">
        <v>1999</v>
      </c>
      <c r="B6" s="25"/>
      <c r="C6" s="25">
        <v>928.76666666666563</v>
      </c>
      <c r="D6" s="27">
        <v>35.23618455930805</v>
      </c>
      <c r="E6" s="27"/>
      <c r="F6" s="31"/>
      <c r="G6" s="31"/>
      <c r="H6" s="31"/>
      <c r="I6" s="31"/>
      <c r="J6" s="31"/>
      <c r="K6" s="31"/>
      <c r="L6" s="31">
        <f t="shared" si="0"/>
        <v>964.0028512259737</v>
      </c>
      <c r="M6" s="31">
        <f t="shared" si="1"/>
        <v>964.0028512259737</v>
      </c>
    </row>
    <row r="7" spans="1:14">
      <c r="A7" s="31">
        <v>2000</v>
      </c>
      <c r="B7" s="28"/>
      <c r="C7" s="28">
        <v>922.53333333333569</v>
      </c>
      <c r="D7" s="27">
        <v>37.611862664664244</v>
      </c>
      <c r="E7" s="27"/>
      <c r="F7" s="31"/>
      <c r="G7" s="31"/>
      <c r="H7" s="31"/>
      <c r="I7" s="31"/>
      <c r="J7" s="31"/>
      <c r="K7" s="31"/>
      <c r="L7" s="31">
        <f t="shared" si="0"/>
        <v>960.14519599799996</v>
      </c>
      <c r="M7" s="31">
        <f t="shared" si="1"/>
        <v>960.14519599799996</v>
      </c>
    </row>
    <row r="8" spans="1:14">
      <c r="A8" s="31">
        <v>2001</v>
      </c>
      <c r="B8" s="28"/>
      <c r="C8" s="28">
        <v>978.63333333333344</v>
      </c>
      <c r="D8" s="29">
        <v>37.99424222584728</v>
      </c>
      <c r="E8" s="29"/>
      <c r="F8" s="31"/>
      <c r="G8" s="31"/>
      <c r="H8" s="31"/>
      <c r="I8" s="31"/>
      <c r="J8" s="31"/>
      <c r="K8" s="31"/>
      <c r="L8" s="31">
        <f t="shared" si="0"/>
        <v>1016.6275755591807</v>
      </c>
      <c r="M8" s="31">
        <f t="shared" si="1"/>
        <v>1016.6275755591807</v>
      </c>
    </row>
    <row r="9" spans="1:14">
      <c r="A9" s="31">
        <v>2002</v>
      </c>
      <c r="B9" s="30"/>
      <c r="C9" s="30">
        <v>978.63333333332901</v>
      </c>
      <c r="D9" s="29">
        <v>41.294167746165463</v>
      </c>
      <c r="E9" s="29"/>
      <c r="F9" s="31"/>
      <c r="G9" s="31"/>
      <c r="H9" s="31"/>
      <c r="I9" s="31"/>
      <c r="J9" s="31"/>
      <c r="K9" s="31"/>
      <c r="L9" s="31">
        <f t="shared" si="0"/>
        <v>1019.9275010794945</v>
      </c>
      <c r="M9" s="31">
        <f t="shared" si="1"/>
        <v>1019.9275010794945</v>
      </c>
    </row>
    <row r="10" spans="1:14">
      <c r="A10" s="31">
        <v>2003</v>
      </c>
      <c r="B10" s="30"/>
      <c r="C10" s="30">
        <v>1196.8000000000009</v>
      </c>
      <c r="D10" s="29">
        <v>44.675854362956379</v>
      </c>
      <c r="E10" s="29"/>
      <c r="F10" s="31"/>
      <c r="G10" s="31"/>
      <c r="H10" s="31"/>
      <c r="I10" s="31"/>
      <c r="J10" s="31"/>
      <c r="K10" s="31"/>
      <c r="L10" s="31">
        <f t="shared" si="0"/>
        <v>1241.4758543629573</v>
      </c>
      <c r="M10" s="31">
        <f t="shared" si="1"/>
        <v>1241.4758543629573</v>
      </c>
    </row>
    <row r="11" spans="1:14">
      <c r="A11" s="31">
        <v>2004</v>
      </c>
      <c r="B11" s="30"/>
      <c r="C11" s="30">
        <v>1421.2000000000005</v>
      </c>
      <c r="D11" s="29">
        <v>46.31220921548131</v>
      </c>
      <c r="E11" s="29"/>
      <c r="F11" s="31"/>
      <c r="G11" s="31"/>
      <c r="H11" s="31"/>
      <c r="I11" s="31"/>
      <c r="J11" s="31"/>
      <c r="K11" s="31"/>
      <c r="L11" s="31">
        <f t="shared" si="0"/>
        <v>1467.5122092154818</v>
      </c>
      <c r="M11" s="31">
        <f t="shared" si="1"/>
        <v>1467.5122092154818</v>
      </c>
    </row>
    <row r="12" spans="1:14">
      <c r="A12" s="31">
        <v>2005</v>
      </c>
      <c r="B12" s="30"/>
      <c r="C12" s="30">
        <v>1577.0333333333338</v>
      </c>
      <c r="D12" s="29">
        <v>50.091630218638521</v>
      </c>
      <c r="E12" s="29"/>
      <c r="F12" s="31"/>
      <c r="G12" s="31"/>
      <c r="H12" s="31"/>
      <c r="I12" s="31"/>
      <c r="J12" s="31"/>
      <c r="K12" s="31"/>
      <c r="L12" s="31">
        <f t="shared" si="0"/>
        <v>1627.1249635519723</v>
      </c>
      <c r="M12" s="31">
        <f t="shared" si="1"/>
        <v>1627.1249635519723</v>
      </c>
    </row>
    <row r="13" spans="1:14">
      <c r="A13" s="31">
        <v>2006</v>
      </c>
      <c r="B13" s="30"/>
      <c r="C13" s="30">
        <v>1028.4999999999991</v>
      </c>
      <c r="D13" s="29">
        <v>50.208156486293326</v>
      </c>
      <c r="E13" s="29"/>
      <c r="F13" s="31"/>
      <c r="G13" s="31"/>
      <c r="H13" s="31"/>
      <c r="I13" s="31"/>
      <c r="J13" s="31"/>
      <c r="K13" s="31"/>
      <c r="L13" s="31">
        <f t="shared" si="0"/>
        <v>1078.7081564862924</v>
      </c>
      <c r="M13" s="31">
        <f t="shared" si="1"/>
        <v>1078.7081564862924</v>
      </c>
    </row>
    <row r="14" spans="1:14">
      <c r="A14" s="31">
        <v>2007</v>
      </c>
      <c r="B14" s="30"/>
      <c r="C14" s="30">
        <v>735.53333333333308</v>
      </c>
      <c r="D14" s="29">
        <v>51.444154267896415</v>
      </c>
      <c r="E14" s="29"/>
      <c r="F14" s="31"/>
      <c r="G14" s="31"/>
      <c r="H14" s="31"/>
      <c r="I14" s="31"/>
      <c r="J14" s="31"/>
      <c r="K14" s="31"/>
      <c r="L14" s="31">
        <f t="shared" si="0"/>
        <v>786.97748760122954</v>
      </c>
      <c r="M14" s="31">
        <f t="shared" si="1"/>
        <v>786.97748760122954</v>
      </c>
    </row>
    <row r="15" spans="1:14">
      <c r="A15" s="31">
        <v>2008</v>
      </c>
      <c r="B15" s="30"/>
      <c r="C15" s="30">
        <v>573.46666666666761</v>
      </c>
      <c r="D15" s="29">
        <v>54.0507217673429</v>
      </c>
      <c r="E15" s="29"/>
      <c r="F15" s="31"/>
      <c r="G15" s="31"/>
      <c r="H15" s="31"/>
      <c r="I15" s="31"/>
      <c r="J15" s="31"/>
      <c r="K15" s="31"/>
      <c r="L15" s="31">
        <f t="shared" si="0"/>
        <v>627.51738843401051</v>
      </c>
      <c r="M15" s="31">
        <f t="shared" si="1"/>
        <v>627.51738843401051</v>
      </c>
    </row>
    <row r="16" spans="1:14">
      <c r="A16" s="31">
        <v>2009</v>
      </c>
      <c r="B16" s="30"/>
      <c r="C16" s="30">
        <v>648.26666666666608</v>
      </c>
      <c r="D16" s="29">
        <v>54.310657478968928</v>
      </c>
      <c r="E16" s="29"/>
      <c r="F16" s="31"/>
      <c r="G16" s="31"/>
      <c r="H16" s="31"/>
      <c r="I16" s="31"/>
      <c r="J16" s="31"/>
      <c r="K16" s="31"/>
      <c r="L16" s="31">
        <f t="shared" si="0"/>
        <v>702.57732414563498</v>
      </c>
      <c r="M16" s="31">
        <f t="shared" si="1"/>
        <v>702.57732414563498</v>
      </c>
    </row>
    <row r="17" spans="1:13">
      <c r="A17" s="31">
        <v>2010</v>
      </c>
      <c r="B17" s="30"/>
      <c r="C17" s="30">
        <v>311.66666666666663</v>
      </c>
      <c r="D17" s="26">
        <v>52.506480793963469</v>
      </c>
      <c r="E17" s="26"/>
      <c r="F17" s="31"/>
      <c r="G17" s="31"/>
      <c r="H17" s="31"/>
      <c r="I17" s="31"/>
      <c r="J17" s="31"/>
      <c r="K17" s="31"/>
      <c r="L17" s="31">
        <f t="shared" si="0"/>
        <v>364.1731474606301</v>
      </c>
      <c r="M17" s="31">
        <f t="shared" si="1"/>
        <v>364.1731474606301</v>
      </c>
    </row>
    <row r="18" spans="1:13">
      <c r="A18" s="31">
        <v>2011</v>
      </c>
      <c r="B18" s="31"/>
      <c r="C18" s="31"/>
      <c r="D18" s="26">
        <v>54.394111993846529</v>
      </c>
      <c r="E18" s="25"/>
      <c r="F18" s="25">
        <v>1059.6666666666683</v>
      </c>
      <c r="G18" s="26">
        <v>54.394111993846529</v>
      </c>
      <c r="H18" s="25"/>
      <c r="I18" s="25">
        <v>280.50000000000176</v>
      </c>
      <c r="J18" s="26">
        <v>53.73453489558927</v>
      </c>
      <c r="K18" s="31"/>
      <c r="L18" s="31">
        <f>SUM(E18:G18)</f>
        <v>1114.0607786605149</v>
      </c>
      <c r="M18" s="33">
        <f>SUM(H18:J18)</f>
        <v>334.23453489559103</v>
      </c>
    </row>
    <row r="19" spans="1:13">
      <c r="A19" s="31">
        <v>2012</v>
      </c>
      <c r="B19" s="31"/>
      <c r="C19" s="31"/>
      <c r="D19" s="26">
        <v>55.820957548585461</v>
      </c>
      <c r="E19" s="25"/>
      <c r="F19" s="25">
        <v>1059.6666666666638</v>
      </c>
      <c r="G19" s="26">
        <v>55.820957548585461</v>
      </c>
      <c r="H19" s="25"/>
      <c r="I19" s="25">
        <v>243.10000000000034</v>
      </c>
      <c r="J19" s="26">
        <v>55.905016454245995</v>
      </c>
      <c r="K19" s="31"/>
      <c r="L19" s="31">
        <f t="shared" ref="L19:L36" si="2">SUM(E19:G19)</f>
        <v>1115.4876242152493</v>
      </c>
      <c r="M19" s="33">
        <f t="shared" ref="M19:M36" si="3">SUM(H19:J19)</f>
        <v>299.00501645424634</v>
      </c>
    </row>
    <row r="20" spans="1:13">
      <c r="A20" s="31">
        <v>2013</v>
      </c>
      <c r="B20" s="31"/>
      <c r="C20" s="31"/>
      <c r="D20" s="26">
        <v>59.640622983831825</v>
      </c>
      <c r="E20" s="25"/>
      <c r="F20" s="25">
        <v>1059.6666666666683</v>
      </c>
      <c r="G20" s="26">
        <v>59.640622983831825</v>
      </c>
      <c r="H20" s="25"/>
      <c r="I20" s="25">
        <v>130.89999999999608</v>
      </c>
      <c r="J20" s="26">
        <v>59.343346868269165</v>
      </c>
      <c r="K20" s="31"/>
      <c r="L20" s="31">
        <f t="shared" si="2"/>
        <v>1119.3072896505003</v>
      </c>
      <c r="M20" s="33">
        <f t="shared" si="3"/>
        <v>190.24334686826523</v>
      </c>
    </row>
    <row r="21" spans="1:13">
      <c r="A21" s="31">
        <v>2014</v>
      </c>
      <c r="B21" s="31"/>
      <c r="C21" s="31"/>
      <c r="D21" s="25">
        <v>57.934259537538765</v>
      </c>
      <c r="E21" s="25"/>
      <c r="F21" s="25">
        <v>1059.6666666666638</v>
      </c>
      <c r="G21" s="25">
        <v>57.934259537538765</v>
      </c>
      <c r="H21" s="25"/>
      <c r="I21" s="25">
        <v>205.70000000000334</v>
      </c>
      <c r="J21" s="25">
        <v>58.229433535362112</v>
      </c>
      <c r="K21" s="31"/>
      <c r="L21" s="31">
        <f t="shared" si="2"/>
        <v>1117.6009262042026</v>
      </c>
      <c r="M21" s="33">
        <f t="shared" si="3"/>
        <v>263.92943353536543</v>
      </c>
    </row>
    <row r="22" spans="1:13">
      <c r="A22" s="31">
        <v>2015</v>
      </c>
      <c r="B22" s="31"/>
      <c r="C22" s="31"/>
      <c r="D22" s="25">
        <v>61.376145702082695</v>
      </c>
      <c r="E22" s="25"/>
      <c r="F22" s="25">
        <v>1059.6666666666683</v>
      </c>
      <c r="G22" s="25">
        <v>61.376145702082695</v>
      </c>
      <c r="H22" s="25"/>
      <c r="I22" s="25">
        <v>193.23333333333031</v>
      </c>
      <c r="J22" s="25">
        <v>60.792255609722879</v>
      </c>
      <c r="K22" s="31"/>
      <c r="L22" s="31">
        <f t="shared" si="2"/>
        <v>1121.0428123687511</v>
      </c>
      <c r="M22" s="33">
        <f t="shared" si="3"/>
        <v>254.02558894305318</v>
      </c>
    </row>
    <row r="23" spans="1:13">
      <c r="A23" s="31">
        <v>2016</v>
      </c>
      <c r="B23" s="31"/>
      <c r="C23" s="31"/>
      <c r="D23" s="25">
        <v>63.247575718728378</v>
      </c>
      <c r="E23" s="25"/>
      <c r="F23" s="25">
        <v>1059.6666666666683</v>
      </c>
      <c r="G23" s="25">
        <v>63.247575718728378</v>
      </c>
      <c r="H23" s="25"/>
      <c r="I23" s="25">
        <v>174.53333333333401</v>
      </c>
      <c r="J23" s="25">
        <v>62.86369003822913</v>
      </c>
      <c r="K23" s="31"/>
      <c r="L23" s="31">
        <f t="shared" si="2"/>
        <v>1122.9142423853966</v>
      </c>
      <c r="M23" s="33">
        <f t="shared" si="3"/>
        <v>237.39702337156314</v>
      </c>
    </row>
    <row r="24" spans="1:13">
      <c r="A24" s="31">
        <v>2017</v>
      </c>
      <c r="B24" s="31"/>
      <c r="C24" s="31"/>
      <c r="D24" s="25">
        <v>63.077650807342202</v>
      </c>
      <c r="E24" s="25"/>
      <c r="F24" s="25">
        <v>1059.6666666666638</v>
      </c>
      <c r="G24" s="25">
        <v>63.077650807342202</v>
      </c>
      <c r="H24" s="25"/>
      <c r="I24" s="25">
        <v>155.83333333333331</v>
      </c>
      <c r="J24" s="25">
        <v>63.228101339436769</v>
      </c>
      <c r="K24" s="31"/>
      <c r="L24" s="31">
        <f t="shared" si="2"/>
        <v>1122.744317474006</v>
      </c>
      <c r="M24" s="33">
        <f t="shared" si="3"/>
        <v>219.06143467277008</v>
      </c>
    </row>
    <row r="25" spans="1:13">
      <c r="A25" s="31">
        <v>2018</v>
      </c>
      <c r="B25" s="31"/>
      <c r="C25" s="31"/>
      <c r="D25" s="25">
        <v>62.306404977178872</v>
      </c>
      <c r="E25" s="25"/>
      <c r="F25" s="34">
        <v>1059.6666666666683</v>
      </c>
      <c r="G25" s="25">
        <v>62.306404977178872</v>
      </c>
      <c r="H25" s="25"/>
      <c r="I25" s="34">
        <v>137.13333333333262</v>
      </c>
      <c r="J25" s="25">
        <v>62.766967378769536</v>
      </c>
      <c r="K25" s="31"/>
      <c r="L25" s="31">
        <f t="shared" si="2"/>
        <v>1121.9730716438471</v>
      </c>
      <c r="M25" s="33">
        <f t="shared" si="3"/>
        <v>199.90030071210214</v>
      </c>
    </row>
    <row r="26" spans="1:13">
      <c r="A26" s="31">
        <v>2019</v>
      </c>
      <c r="B26" s="31"/>
      <c r="C26" s="31"/>
      <c r="D26" s="25">
        <v>68.013442959972991</v>
      </c>
      <c r="E26" s="25"/>
      <c r="F26" s="25">
        <v>1059.6666666666638</v>
      </c>
      <c r="G26" s="25">
        <v>68.013442959972991</v>
      </c>
      <c r="H26" s="25"/>
      <c r="I26" s="25">
        <v>118.43333333333634</v>
      </c>
      <c r="J26" s="25">
        <v>68.162145811758378</v>
      </c>
      <c r="K26" s="31"/>
      <c r="L26" s="31">
        <f t="shared" si="2"/>
        <v>1127.6801096266367</v>
      </c>
      <c r="M26" s="33">
        <f t="shared" si="3"/>
        <v>186.59547914509471</v>
      </c>
    </row>
    <row r="27" spans="1:13">
      <c r="A27" s="31">
        <v>2020</v>
      </c>
      <c r="B27" s="31"/>
      <c r="C27" s="31"/>
      <c r="D27" s="35">
        <v>64.7844814191605</v>
      </c>
      <c r="E27" s="25"/>
      <c r="F27" s="25">
        <v>1059.6666666666727</v>
      </c>
      <c r="G27" s="35">
        <v>64.7844814191605</v>
      </c>
      <c r="H27" s="25"/>
      <c r="I27" s="25">
        <v>105.96666666666329</v>
      </c>
      <c r="J27" s="35">
        <v>63.924919464193792</v>
      </c>
      <c r="K27" s="31"/>
      <c r="L27" s="31">
        <f t="shared" si="2"/>
        <v>1124.4511480858332</v>
      </c>
      <c r="M27" s="33">
        <f t="shared" si="3"/>
        <v>169.89158613085709</v>
      </c>
    </row>
    <row r="28" spans="1:13">
      <c r="A28" s="31">
        <v>2021</v>
      </c>
      <c r="B28" s="31"/>
      <c r="C28" s="31"/>
      <c r="D28" s="35">
        <v>67.847221581791473</v>
      </c>
      <c r="E28" s="25"/>
      <c r="F28" s="25">
        <v>1059.6666666666595</v>
      </c>
      <c r="G28" s="35">
        <v>67.847221581791473</v>
      </c>
      <c r="H28" s="25"/>
      <c r="I28" s="25">
        <v>0</v>
      </c>
      <c r="J28" s="35">
        <v>66.372463822240562</v>
      </c>
      <c r="K28" s="31"/>
      <c r="L28" s="31">
        <f t="shared" si="2"/>
        <v>1127.5138882484509</v>
      </c>
      <c r="M28" s="33">
        <f t="shared" si="3"/>
        <v>66.372463822240562</v>
      </c>
    </row>
    <row r="29" spans="1:13">
      <c r="A29" s="31">
        <v>2022</v>
      </c>
      <c r="B29" s="31"/>
      <c r="C29" s="31"/>
      <c r="D29" s="35">
        <v>74.688381738566306</v>
      </c>
      <c r="E29" s="25"/>
      <c r="F29" s="25">
        <v>1059.6666666666683</v>
      </c>
      <c r="G29" s="35">
        <v>74.688381738566306</v>
      </c>
      <c r="H29" s="25"/>
      <c r="I29" s="25">
        <v>52.98333333333386</v>
      </c>
      <c r="J29" s="35">
        <v>71.204201693879526</v>
      </c>
      <c r="K29" s="31"/>
      <c r="L29" s="31">
        <f t="shared" si="2"/>
        <v>1134.3550484052346</v>
      </c>
      <c r="M29" s="33">
        <f t="shared" si="3"/>
        <v>124.18753502721339</v>
      </c>
    </row>
    <row r="30" spans="1:13">
      <c r="A30" s="31">
        <v>2023</v>
      </c>
      <c r="B30" s="31"/>
      <c r="C30" s="31"/>
      <c r="D30" s="35">
        <v>78.232024928503975</v>
      </c>
      <c r="E30" s="25"/>
      <c r="F30" s="25">
        <v>1059.6666666666683</v>
      </c>
      <c r="G30" s="35">
        <v>78.232024928503975</v>
      </c>
      <c r="H30" s="25"/>
      <c r="I30" s="25">
        <v>28.049999999996629</v>
      </c>
      <c r="J30" s="35">
        <v>74.929804339146614</v>
      </c>
      <c r="K30" s="31"/>
      <c r="L30" s="31">
        <f t="shared" si="2"/>
        <v>1137.8986915951723</v>
      </c>
      <c r="M30" s="33">
        <f t="shared" si="3"/>
        <v>102.97980433914324</v>
      </c>
    </row>
    <row r="31" spans="1:13">
      <c r="A31" s="31">
        <v>2024</v>
      </c>
      <c r="B31" s="31"/>
      <c r="C31" s="31"/>
      <c r="D31" s="35">
        <v>78.479010119776987</v>
      </c>
      <c r="E31" s="25"/>
      <c r="F31" s="25">
        <v>1059.6666666666683</v>
      </c>
      <c r="G31" s="35">
        <v>78.479010119776987</v>
      </c>
      <c r="H31" s="25"/>
      <c r="I31" s="25">
        <v>3.1166666666682605</v>
      </c>
      <c r="J31" s="35">
        <v>72.810061281380385</v>
      </c>
      <c r="K31" s="31"/>
      <c r="L31" s="31">
        <f t="shared" si="2"/>
        <v>1138.1456767864454</v>
      </c>
      <c r="M31" s="33">
        <f t="shared" si="3"/>
        <v>75.926727948048651</v>
      </c>
    </row>
    <row r="32" spans="1:13">
      <c r="A32" s="31">
        <v>2025</v>
      </c>
      <c r="B32" s="31"/>
      <c r="C32" s="31"/>
      <c r="D32" s="35">
        <v>86.675869160014244</v>
      </c>
      <c r="E32" s="25"/>
      <c r="F32" s="25">
        <v>1059.6666666666683</v>
      </c>
      <c r="G32" s="35">
        <v>86.675869160014244</v>
      </c>
      <c r="H32" s="25"/>
      <c r="I32" s="25">
        <v>0</v>
      </c>
      <c r="J32" s="35">
        <v>79.684156666250672</v>
      </c>
      <c r="K32" s="31"/>
      <c r="L32" s="31">
        <f t="shared" si="2"/>
        <v>1146.3425358266825</v>
      </c>
      <c r="M32" s="33">
        <f t="shared" si="3"/>
        <v>79.684156666250672</v>
      </c>
    </row>
    <row r="33" spans="1:13">
      <c r="A33" s="31">
        <v>2026</v>
      </c>
      <c r="B33" s="31"/>
      <c r="C33" s="31"/>
      <c r="D33" s="35">
        <v>94.440527575551215</v>
      </c>
      <c r="E33" s="25"/>
      <c r="F33" s="25">
        <v>1059.6666666666595</v>
      </c>
      <c r="G33" s="35">
        <v>94.440527575551215</v>
      </c>
      <c r="H33" s="25"/>
      <c r="I33" s="25">
        <v>0</v>
      </c>
      <c r="J33" s="35">
        <v>82.86828717359802</v>
      </c>
      <c r="K33" s="31"/>
      <c r="L33" s="31">
        <f t="shared" si="2"/>
        <v>1154.1071942422107</v>
      </c>
      <c r="M33" s="33">
        <f t="shared" si="3"/>
        <v>82.86828717359802</v>
      </c>
    </row>
    <row r="34" spans="1:13">
      <c r="A34" s="31">
        <v>2027</v>
      </c>
      <c r="B34" s="31"/>
      <c r="C34" s="31"/>
      <c r="D34" s="35">
        <v>99.355181502058826</v>
      </c>
      <c r="E34" s="25"/>
      <c r="F34" s="25">
        <v>1059.6666666666683</v>
      </c>
      <c r="G34" s="35">
        <v>99.355181502058826</v>
      </c>
      <c r="H34" s="25"/>
      <c r="I34" s="25">
        <v>0</v>
      </c>
      <c r="J34" s="35">
        <v>81.299113090021876</v>
      </c>
      <c r="K34" s="31"/>
      <c r="L34" s="31">
        <f t="shared" si="2"/>
        <v>1159.021848168727</v>
      </c>
      <c r="M34" s="33">
        <f t="shared" si="3"/>
        <v>81.299113090021876</v>
      </c>
    </row>
    <row r="35" spans="1:13">
      <c r="A35" s="31">
        <v>2028</v>
      </c>
      <c r="B35" s="31"/>
      <c r="C35" s="31"/>
      <c r="D35" s="35">
        <v>112.68398592222945</v>
      </c>
      <c r="E35" s="25"/>
      <c r="F35" s="25">
        <v>1059.6666666666683</v>
      </c>
      <c r="G35" s="35">
        <v>112.68398592222945</v>
      </c>
      <c r="H35" s="25"/>
      <c r="I35" s="25">
        <v>0</v>
      </c>
      <c r="J35" s="35">
        <v>87.542283333916473</v>
      </c>
      <c r="K35" s="31"/>
      <c r="L35" s="31">
        <f t="shared" si="2"/>
        <v>1172.3506525888979</v>
      </c>
      <c r="M35" s="33">
        <f t="shared" si="3"/>
        <v>87.542283333916473</v>
      </c>
    </row>
    <row r="36" spans="1:13">
      <c r="A36" s="31">
        <v>2029</v>
      </c>
      <c r="B36" s="31"/>
      <c r="C36" s="31"/>
      <c r="D36" s="35">
        <v>133.28383390491447</v>
      </c>
      <c r="E36" s="25"/>
      <c r="F36" s="25">
        <v>1059.6666666666683</v>
      </c>
      <c r="G36" s="35">
        <v>133.28383390491447</v>
      </c>
      <c r="H36" s="25"/>
      <c r="I36" s="25">
        <v>0</v>
      </c>
      <c r="J36" s="35">
        <v>96.312276534127506</v>
      </c>
      <c r="K36" s="31"/>
      <c r="L36" s="31">
        <f t="shared" si="2"/>
        <v>1192.9505005715828</v>
      </c>
      <c r="M36" s="33">
        <f t="shared" si="3"/>
        <v>96.312276534127506</v>
      </c>
    </row>
    <row r="37" spans="1:13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</row>
    <row r="43" spans="1:13">
      <c r="M43" s="38"/>
    </row>
  </sheetData>
  <mergeCells count="5">
    <mergeCell ref="B2:D2"/>
    <mergeCell ref="E2:G2"/>
    <mergeCell ref="H2:J2"/>
    <mergeCell ref="L2:M2"/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70" zoomScaleNormal="70" workbookViewId="0">
      <selection activeCell="Q10" sqref="Q10"/>
    </sheetView>
  </sheetViews>
  <sheetFormatPr defaultRowHeight="14.5"/>
  <cols>
    <col min="1" max="16384" width="8.7265625" style="6"/>
  </cols>
  <sheetData>
    <row r="1" spans="1:14">
      <c r="A1" s="50" t="s">
        <v>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>
      <c r="A2" s="3"/>
      <c r="B2" s="4" t="s">
        <v>0</v>
      </c>
      <c r="C2" s="4"/>
      <c r="D2" s="4"/>
      <c r="E2" s="4" t="s">
        <v>1</v>
      </c>
      <c r="F2" s="4"/>
      <c r="G2" s="4"/>
      <c r="H2" s="5" t="s">
        <v>2</v>
      </c>
      <c r="I2" s="5"/>
      <c r="J2" s="5"/>
      <c r="K2" s="3"/>
      <c r="L2" s="3"/>
      <c r="M2" s="3"/>
    </row>
    <row r="3" spans="1:14" ht="42">
      <c r="A3" s="7" t="s">
        <v>3</v>
      </c>
      <c r="B3" s="7" t="s">
        <v>9</v>
      </c>
      <c r="C3" s="7" t="s">
        <v>10</v>
      </c>
      <c r="D3" s="7" t="s">
        <v>11</v>
      </c>
      <c r="E3" s="7" t="s">
        <v>4</v>
      </c>
      <c r="F3" s="7" t="s">
        <v>5</v>
      </c>
      <c r="G3" s="7" t="s">
        <v>6</v>
      </c>
      <c r="H3" s="7" t="s">
        <v>4</v>
      </c>
      <c r="I3" s="7" t="s">
        <v>5</v>
      </c>
      <c r="J3" s="7" t="s">
        <v>6</v>
      </c>
      <c r="K3" s="3"/>
      <c r="L3" s="7" t="s">
        <v>7</v>
      </c>
      <c r="M3" s="7" t="s">
        <v>8</v>
      </c>
    </row>
    <row r="4" spans="1:14">
      <c r="A4" s="3">
        <v>1997</v>
      </c>
      <c r="B4" s="9">
        <v>-17.876255564526399</v>
      </c>
      <c r="C4" s="10">
        <v>0</v>
      </c>
      <c r="D4" s="9">
        <v>61.92851965325513</v>
      </c>
      <c r="E4" s="42"/>
      <c r="F4" s="22"/>
      <c r="G4" s="22"/>
      <c r="H4" s="21"/>
      <c r="I4" s="21"/>
      <c r="J4" s="21"/>
      <c r="K4" s="21"/>
      <c r="L4" s="21">
        <f t="shared" ref="L4:L17" si="0">SUM(B4:D4)</f>
        <v>44.052264088728734</v>
      </c>
      <c r="M4" s="21">
        <f t="shared" ref="M4:M36" si="1">L4</f>
        <v>44.052264088728734</v>
      </c>
    </row>
    <row r="5" spans="1:14">
      <c r="A5" s="3">
        <v>1998</v>
      </c>
      <c r="B5" s="10">
        <v>-20.756202032877617</v>
      </c>
      <c r="C5" s="10">
        <v>330.73333333333341</v>
      </c>
      <c r="D5" s="9">
        <v>62.596408561551009</v>
      </c>
      <c r="F5" s="2"/>
      <c r="G5" s="2"/>
      <c r="H5" s="3"/>
      <c r="I5" s="3"/>
      <c r="J5" s="3"/>
      <c r="K5" s="3"/>
      <c r="L5" s="3">
        <f t="shared" si="0"/>
        <v>372.57353986200678</v>
      </c>
      <c r="M5" s="3">
        <f t="shared" si="1"/>
        <v>372.57353986200678</v>
      </c>
    </row>
    <row r="6" spans="1:14">
      <c r="A6" s="3">
        <v>1999</v>
      </c>
      <c r="B6" s="10">
        <v>-18.675415481699321</v>
      </c>
      <c r="C6" s="10">
        <v>0</v>
      </c>
      <c r="D6" s="11">
        <v>59.32239951748133</v>
      </c>
      <c r="F6" s="2"/>
      <c r="G6" s="2"/>
      <c r="H6" s="3"/>
      <c r="I6" s="3"/>
      <c r="J6" s="3"/>
      <c r="K6" s="3"/>
      <c r="L6" s="3">
        <f t="shared" si="0"/>
        <v>40.646984035782012</v>
      </c>
      <c r="M6" s="3">
        <f t="shared" si="1"/>
        <v>40.646984035782012</v>
      </c>
    </row>
    <row r="7" spans="1:14">
      <c r="A7" s="3">
        <v>2000</v>
      </c>
      <c r="B7" s="12">
        <v>-18.113594040049584</v>
      </c>
      <c r="C7" s="12">
        <v>4.0333333333353965</v>
      </c>
      <c r="D7" s="11">
        <v>59.703048612082796</v>
      </c>
      <c r="F7" s="2"/>
      <c r="G7" s="2"/>
      <c r="H7" s="3"/>
      <c r="I7" s="3"/>
      <c r="J7" s="3"/>
      <c r="K7" s="3"/>
      <c r="L7" s="3">
        <f t="shared" si="0"/>
        <v>45.622787905368611</v>
      </c>
      <c r="M7" s="3">
        <f t="shared" si="1"/>
        <v>45.622787905368611</v>
      </c>
    </row>
    <row r="8" spans="1:14">
      <c r="A8" s="3">
        <v>2001</v>
      </c>
      <c r="B8" s="12">
        <v>-18.864620053760806</v>
      </c>
      <c r="C8" s="12">
        <v>161.33333333333275</v>
      </c>
      <c r="D8" s="13">
        <v>58.883453813014839</v>
      </c>
      <c r="F8" s="2"/>
      <c r="G8" s="2"/>
      <c r="H8" s="3"/>
      <c r="I8" s="3"/>
      <c r="J8" s="3"/>
      <c r="K8" s="3"/>
      <c r="L8" s="3">
        <f t="shared" si="0"/>
        <v>201.3521670925868</v>
      </c>
      <c r="M8" s="3">
        <f t="shared" si="1"/>
        <v>201.3521670925868</v>
      </c>
    </row>
    <row r="9" spans="1:14">
      <c r="A9" s="3">
        <v>2002</v>
      </c>
      <c r="B9" s="14">
        <v>-19.711161382244981</v>
      </c>
      <c r="C9" s="14">
        <v>0</v>
      </c>
      <c r="D9" s="13">
        <v>57.12477275365881</v>
      </c>
      <c r="F9" s="2"/>
      <c r="G9" s="2"/>
      <c r="H9" s="3"/>
      <c r="I9" s="3"/>
      <c r="J9" s="3"/>
      <c r="K9" s="3"/>
      <c r="L9" s="3">
        <f t="shared" si="0"/>
        <v>37.413611371413829</v>
      </c>
      <c r="M9" s="3">
        <f t="shared" si="1"/>
        <v>37.413611371413829</v>
      </c>
    </row>
    <row r="10" spans="1:14">
      <c r="A10" s="3">
        <v>2003</v>
      </c>
      <c r="B10" s="14">
        <v>-20.468269331123832</v>
      </c>
      <c r="C10" s="14">
        <v>0</v>
      </c>
      <c r="D10" s="13">
        <v>56.201145643092069</v>
      </c>
      <c r="F10" s="2"/>
      <c r="G10" s="2"/>
      <c r="H10" s="3"/>
      <c r="I10" s="3"/>
      <c r="J10" s="3"/>
      <c r="K10" s="3"/>
      <c r="L10" s="3">
        <f t="shared" si="0"/>
        <v>35.732876311968241</v>
      </c>
      <c r="M10" s="3">
        <f t="shared" si="1"/>
        <v>35.732876311968241</v>
      </c>
    </row>
    <row r="11" spans="1:14">
      <c r="A11" s="3">
        <v>2004</v>
      </c>
      <c r="B11" s="14">
        <v>-19.660204339825771</v>
      </c>
      <c r="C11" s="14">
        <v>0</v>
      </c>
      <c r="D11" s="13">
        <v>56.598591704168108</v>
      </c>
      <c r="F11" s="2"/>
      <c r="G11" s="2"/>
      <c r="H11" s="3"/>
      <c r="I11" s="3"/>
      <c r="J11" s="3"/>
      <c r="K11" s="3"/>
      <c r="L11" s="3">
        <f t="shared" si="0"/>
        <v>36.938387364342333</v>
      </c>
      <c r="M11" s="3">
        <f t="shared" si="1"/>
        <v>36.938387364342333</v>
      </c>
    </row>
    <row r="12" spans="1:14">
      <c r="A12" s="3">
        <v>2005</v>
      </c>
      <c r="B12" s="14">
        <v>-19.862512525512148</v>
      </c>
      <c r="C12" s="14">
        <v>12.099999999997593</v>
      </c>
      <c r="D12" s="13">
        <v>57.529734955140647</v>
      </c>
      <c r="F12" s="2"/>
      <c r="G12" s="2"/>
      <c r="H12" s="3"/>
      <c r="I12" s="3"/>
      <c r="J12" s="3"/>
      <c r="K12" s="3"/>
      <c r="L12" s="3">
        <f t="shared" si="0"/>
        <v>49.767222429626088</v>
      </c>
      <c r="M12" s="3">
        <f t="shared" si="1"/>
        <v>49.767222429626088</v>
      </c>
    </row>
    <row r="13" spans="1:14">
      <c r="A13" s="3">
        <v>2006</v>
      </c>
      <c r="B13" s="14">
        <v>-18.477793239390799</v>
      </c>
      <c r="C13" s="14">
        <v>0</v>
      </c>
      <c r="D13" s="13">
        <v>55.651223713583015</v>
      </c>
      <c r="F13" s="2"/>
      <c r="G13" s="2"/>
      <c r="H13" s="3"/>
      <c r="I13" s="3"/>
      <c r="J13" s="3"/>
      <c r="K13" s="3"/>
      <c r="L13" s="3">
        <f t="shared" si="0"/>
        <v>37.173430474192216</v>
      </c>
      <c r="M13" s="3">
        <f t="shared" si="1"/>
        <v>37.173430474192216</v>
      </c>
    </row>
    <row r="14" spans="1:14">
      <c r="A14" s="3">
        <v>2007</v>
      </c>
      <c r="B14" s="14">
        <v>-17.897378367089505</v>
      </c>
      <c r="C14" s="14">
        <v>0</v>
      </c>
      <c r="D14" s="13">
        <v>55.879240282184767</v>
      </c>
      <c r="F14" s="2"/>
      <c r="G14" s="2"/>
      <c r="H14" s="3"/>
      <c r="I14" s="3"/>
      <c r="J14" s="3"/>
      <c r="K14" s="3"/>
      <c r="L14" s="3">
        <f t="shared" si="0"/>
        <v>37.981861915095266</v>
      </c>
      <c r="M14" s="3">
        <f t="shared" si="1"/>
        <v>37.981861915095266</v>
      </c>
    </row>
    <row r="15" spans="1:14">
      <c r="A15" s="3">
        <v>2008</v>
      </c>
      <c r="B15" s="14">
        <v>-17.140094120244747</v>
      </c>
      <c r="C15" s="14">
        <v>0</v>
      </c>
      <c r="D15" s="13">
        <v>55.361434861866179</v>
      </c>
      <c r="F15" s="2"/>
      <c r="G15" s="2"/>
      <c r="H15" s="3"/>
      <c r="I15" s="3"/>
      <c r="J15" s="3"/>
      <c r="K15" s="3"/>
      <c r="L15" s="3">
        <f t="shared" si="0"/>
        <v>38.221340741621432</v>
      </c>
      <c r="M15" s="3">
        <f t="shared" si="1"/>
        <v>38.221340741621432</v>
      </c>
    </row>
    <row r="16" spans="1:14">
      <c r="A16" s="3">
        <v>2009</v>
      </c>
      <c r="B16" s="14">
        <v>-16.540465111143007</v>
      </c>
      <c r="C16" s="14">
        <v>0</v>
      </c>
      <c r="D16" s="13">
        <v>54.958635930689383</v>
      </c>
      <c r="F16" s="2"/>
      <c r="G16" s="2"/>
      <c r="H16" s="3"/>
      <c r="I16" s="3"/>
      <c r="J16" s="3"/>
      <c r="K16" s="3"/>
      <c r="L16" s="3">
        <f t="shared" si="0"/>
        <v>38.418170819546376</v>
      </c>
      <c r="M16" s="3">
        <f t="shared" si="1"/>
        <v>38.418170819546376</v>
      </c>
    </row>
    <row r="17" spans="1:13">
      <c r="A17" s="3">
        <v>2010</v>
      </c>
      <c r="B17" s="14">
        <v>-16.364003632092633</v>
      </c>
      <c r="C17" s="14">
        <v>129.06666666666678</v>
      </c>
      <c r="D17" s="9">
        <v>51.464031062241716</v>
      </c>
      <c r="F17" s="2"/>
      <c r="G17" s="2"/>
      <c r="H17" s="3"/>
      <c r="I17" s="3"/>
      <c r="J17" s="3"/>
      <c r="K17" s="3"/>
      <c r="L17" s="3">
        <f t="shared" si="0"/>
        <v>164.16669409681586</v>
      </c>
      <c r="M17" s="3">
        <f t="shared" si="1"/>
        <v>164.16669409681586</v>
      </c>
    </row>
    <row r="18" spans="1:13">
      <c r="A18" s="3">
        <v>2011</v>
      </c>
      <c r="B18" s="3"/>
      <c r="C18" s="3"/>
      <c r="D18" s="3"/>
      <c r="E18" s="10">
        <v>-15.688664908588786</v>
      </c>
      <c r="F18" s="10">
        <v>0</v>
      </c>
      <c r="G18" s="9">
        <v>46.869217305827277</v>
      </c>
      <c r="H18" s="10"/>
      <c r="I18" s="10"/>
      <c r="J18" s="9"/>
      <c r="K18" s="3"/>
      <c r="L18" s="16">
        <f>SUM(E18:G18)</f>
        <v>31.180552397238493</v>
      </c>
      <c r="M18" s="3">
        <f t="shared" si="1"/>
        <v>31.180552397238493</v>
      </c>
    </row>
    <row r="19" spans="1:13">
      <c r="A19" s="3">
        <v>2012</v>
      </c>
      <c r="B19" s="3"/>
      <c r="C19" s="3"/>
      <c r="D19" s="3"/>
      <c r="E19" s="10">
        <v>-15.254985938067865</v>
      </c>
      <c r="F19" s="10">
        <v>24.200000000000916</v>
      </c>
      <c r="G19" s="9">
        <v>47.191974106341931</v>
      </c>
      <c r="H19" s="10"/>
      <c r="I19" s="10"/>
      <c r="J19" s="9"/>
      <c r="K19" s="3"/>
      <c r="L19" s="16">
        <f t="shared" ref="L19:L36" si="2">SUM(E19:G19)</f>
        <v>56.136988168274982</v>
      </c>
      <c r="M19" s="3">
        <f t="shared" si="1"/>
        <v>56.136988168274982</v>
      </c>
    </row>
    <row r="20" spans="1:13">
      <c r="A20" s="3">
        <v>2013</v>
      </c>
      <c r="B20" s="3"/>
      <c r="C20" s="3"/>
      <c r="D20" s="3"/>
      <c r="E20" s="10">
        <v>-14.846177675374753</v>
      </c>
      <c r="F20" s="10">
        <v>20.16666666666552</v>
      </c>
      <c r="G20" s="9">
        <v>47.816482196631398</v>
      </c>
      <c r="H20" s="10"/>
      <c r="I20" s="10"/>
      <c r="J20" s="9"/>
      <c r="K20" s="3"/>
      <c r="L20" s="16">
        <f t="shared" si="2"/>
        <v>53.136971187922164</v>
      </c>
      <c r="M20" s="3">
        <f t="shared" si="1"/>
        <v>53.136971187922164</v>
      </c>
    </row>
    <row r="21" spans="1:13">
      <c r="A21" s="3">
        <v>2014</v>
      </c>
      <c r="B21" s="3"/>
      <c r="C21" s="3"/>
      <c r="D21" s="3"/>
      <c r="E21" s="10">
        <v>-14.168235358226905</v>
      </c>
      <c r="F21" s="10">
        <v>0</v>
      </c>
      <c r="G21" s="10">
        <v>47.056507036312347</v>
      </c>
      <c r="H21" s="10"/>
      <c r="I21" s="10"/>
      <c r="J21" s="10"/>
      <c r="K21" s="3"/>
      <c r="L21" s="16">
        <f t="shared" si="2"/>
        <v>32.888271678085445</v>
      </c>
      <c r="M21" s="3">
        <f t="shared" si="1"/>
        <v>32.888271678085445</v>
      </c>
    </row>
    <row r="22" spans="1:13">
      <c r="A22" s="3">
        <v>2015</v>
      </c>
      <c r="B22" s="3"/>
      <c r="C22" s="3"/>
      <c r="D22" s="3"/>
      <c r="E22" s="10">
        <v>-13.620222844465584</v>
      </c>
      <c r="F22" s="10">
        <v>0</v>
      </c>
      <c r="G22" s="10">
        <v>46.579842041941404</v>
      </c>
      <c r="H22" s="10"/>
      <c r="I22" s="10"/>
      <c r="J22" s="10"/>
      <c r="K22" s="3"/>
      <c r="L22" s="16">
        <f t="shared" si="2"/>
        <v>32.959619197475817</v>
      </c>
      <c r="M22" s="3">
        <f t="shared" si="1"/>
        <v>32.959619197475817</v>
      </c>
    </row>
    <row r="23" spans="1:13">
      <c r="A23" s="3">
        <v>2016</v>
      </c>
      <c r="B23" s="3"/>
      <c r="C23" s="3"/>
      <c r="D23" s="3"/>
      <c r="E23" s="10">
        <v>-13.1073131983362</v>
      </c>
      <c r="F23" s="10">
        <v>0</v>
      </c>
      <c r="G23" s="10">
        <v>45.699855974026519</v>
      </c>
      <c r="H23" s="10"/>
      <c r="I23" s="10"/>
      <c r="J23" s="10"/>
      <c r="K23" s="3"/>
      <c r="L23" s="16">
        <f t="shared" si="2"/>
        <v>32.592542775690319</v>
      </c>
      <c r="M23" s="3">
        <f t="shared" si="1"/>
        <v>32.592542775690319</v>
      </c>
    </row>
    <row r="24" spans="1:13">
      <c r="A24" s="3">
        <v>2017</v>
      </c>
      <c r="B24" s="3"/>
      <c r="C24" s="3"/>
      <c r="D24" s="3"/>
      <c r="E24" s="10">
        <v>-12.608169746289411</v>
      </c>
      <c r="F24" s="10">
        <v>0</v>
      </c>
      <c r="G24" s="10">
        <v>45.004342270645168</v>
      </c>
      <c r="H24" s="10"/>
      <c r="I24" s="10"/>
      <c r="J24" s="10"/>
      <c r="K24" s="3"/>
      <c r="L24" s="16">
        <f t="shared" si="2"/>
        <v>32.396172524355755</v>
      </c>
      <c r="M24" s="3">
        <f t="shared" si="1"/>
        <v>32.396172524355755</v>
      </c>
    </row>
    <row r="25" spans="1:13">
      <c r="A25" s="3">
        <v>2018</v>
      </c>
      <c r="B25" s="3"/>
      <c r="C25" s="3"/>
      <c r="D25" s="3"/>
      <c r="E25" s="10">
        <v>-12.369271447027346</v>
      </c>
      <c r="F25" s="1">
        <v>0</v>
      </c>
      <c r="G25" s="10">
        <v>44.607802742182407</v>
      </c>
      <c r="H25" s="10"/>
      <c r="I25" s="1"/>
      <c r="J25" s="10"/>
      <c r="K25" s="3"/>
      <c r="L25" s="16">
        <f t="shared" si="2"/>
        <v>32.238531295155063</v>
      </c>
      <c r="M25" s="3">
        <f t="shared" si="1"/>
        <v>32.238531295155063</v>
      </c>
    </row>
    <row r="26" spans="1:13">
      <c r="A26" s="3">
        <v>2019</v>
      </c>
      <c r="B26" s="3"/>
      <c r="C26" s="3"/>
      <c r="D26" s="3"/>
      <c r="E26" s="10">
        <v>-12.26758677833527</v>
      </c>
      <c r="F26" s="10">
        <v>0</v>
      </c>
      <c r="G26" s="10">
        <v>44.152275188317724</v>
      </c>
      <c r="H26" s="10"/>
      <c r="I26" s="10"/>
      <c r="J26" s="10"/>
      <c r="K26" s="3"/>
      <c r="L26" s="16">
        <f t="shared" si="2"/>
        <v>31.884688409982452</v>
      </c>
      <c r="M26" s="3">
        <f t="shared" si="1"/>
        <v>31.884688409982452</v>
      </c>
    </row>
    <row r="27" spans="1:13">
      <c r="A27" s="3">
        <v>2020</v>
      </c>
      <c r="B27" s="3"/>
      <c r="C27" s="3"/>
      <c r="D27" s="3"/>
      <c r="E27" s="10">
        <v>-11.795465708840547</v>
      </c>
      <c r="F27" s="10">
        <v>0</v>
      </c>
      <c r="G27" s="18">
        <v>42.876390919278073</v>
      </c>
      <c r="H27" s="10"/>
      <c r="I27" s="10"/>
      <c r="J27" s="18"/>
      <c r="K27" s="3"/>
      <c r="L27" s="16">
        <f t="shared" si="2"/>
        <v>31.080925210437528</v>
      </c>
      <c r="M27" s="3">
        <f t="shared" si="1"/>
        <v>31.080925210437528</v>
      </c>
    </row>
    <row r="28" spans="1:13">
      <c r="A28" s="3">
        <v>2021</v>
      </c>
      <c r="B28" s="3"/>
      <c r="C28" s="3"/>
      <c r="D28" s="3"/>
      <c r="E28" s="10">
        <v>-11.332010982730925</v>
      </c>
      <c r="F28" s="10">
        <v>0</v>
      </c>
      <c r="G28" s="18">
        <v>42.714785264707608</v>
      </c>
      <c r="H28" s="10"/>
      <c r="I28" s="10"/>
      <c r="J28" s="18"/>
      <c r="K28" s="3"/>
      <c r="L28" s="16">
        <f t="shared" si="2"/>
        <v>31.382774281976683</v>
      </c>
      <c r="M28" s="3">
        <f t="shared" si="1"/>
        <v>31.382774281976683</v>
      </c>
    </row>
    <row r="29" spans="1:13">
      <c r="A29" s="3">
        <v>2022</v>
      </c>
      <c r="B29" s="3"/>
      <c r="C29" s="3"/>
      <c r="D29" s="3"/>
      <c r="E29" s="10">
        <v>-12.899414328572618</v>
      </c>
      <c r="F29" s="10">
        <v>0</v>
      </c>
      <c r="G29" s="18">
        <v>43.110731891337565</v>
      </c>
      <c r="H29" s="10"/>
      <c r="I29" s="10"/>
      <c r="J29" s="18"/>
      <c r="K29" s="3"/>
      <c r="L29" s="16">
        <f t="shared" si="2"/>
        <v>30.211317562764947</v>
      </c>
      <c r="M29" s="3">
        <f t="shared" si="1"/>
        <v>30.211317562764947</v>
      </c>
    </row>
    <row r="30" spans="1:13">
      <c r="A30" s="3">
        <v>2023</v>
      </c>
      <c r="B30" s="3"/>
      <c r="C30" s="3"/>
      <c r="D30" s="3"/>
      <c r="E30" s="10">
        <v>-13.594043625040017</v>
      </c>
      <c r="F30" s="10">
        <v>0</v>
      </c>
      <c r="G30" s="18">
        <v>42.766325684333836</v>
      </c>
      <c r="H30" s="10"/>
      <c r="I30" s="10"/>
      <c r="J30" s="18"/>
      <c r="K30" s="3"/>
      <c r="L30" s="16">
        <f t="shared" si="2"/>
        <v>29.172282059293821</v>
      </c>
      <c r="M30" s="3">
        <f t="shared" si="1"/>
        <v>29.172282059293821</v>
      </c>
    </row>
    <row r="31" spans="1:13">
      <c r="A31" s="3">
        <v>2024</v>
      </c>
      <c r="B31" s="3"/>
      <c r="C31" s="3"/>
      <c r="D31" s="3"/>
      <c r="E31" s="10">
        <v>-13.22159940147343</v>
      </c>
      <c r="F31" s="10">
        <v>0</v>
      </c>
      <c r="G31" s="18">
        <v>42.26811589698486</v>
      </c>
      <c r="H31" s="10"/>
      <c r="I31" s="10"/>
      <c r="J31" s="18"/>
      <c r="K31" s="3"/>
      <c r="L31" s="16">
        <f t="shared" si="2"/>
        <v>29.04651649551143</v>
      </c>
      <c r="M31" s="3">
        <f t="shared" si="1"/>
        <v>29.04651649551143</v>
      </c>
    </row>
    <row r="32" spans="1:13">
      <c r="A32" s="3">
        <v>2025</v>
      </c>
      <c r="B32" s="3"/>
      <c r="C32" s="3"/>
      <c r="D32" s="3"/>
      <c r="E32" s="10">
        <v>-13.008829903686843</v>
      </c>
      <c r="F32" s="10">
        <v>0</v>
      </c>
      <c r="G32" s="18">
        <v>42.478314220925824</v>
      </c>
      <c r="H32" s="10"/>
      <c r="I32" s="10"/>
      <c r="J32" s="18"/>
      <c r="K32" s="3"/>
      <c r="L32" s="16">
        <f t="shared" si="2"/>
        <v>29.46948431723898</v>
      </c>
      <c r="M32" s="3">
        <f t="shared" si="1"/>
        <v>29.46948431723898</v>
      </c>
    </row>
    <row r="33" spans="1:13">
      <c r="A33" s="3">
        <v>2026</v>
      </c>
      <c r="B33" s="3"/>
      <c r="C33" s="3"/>
      <c r="D33" s="3"/>
      <c r="E33" s="10">
        <v>-12.0677401734252</v>
      </c>
      <c r="F33" s="10">
        <v>0</v>
      </c>
      <c r="G33" s="18">
        <v>40.770566482796298</v>
      </c>
      <c r="H33" s="10"/>
      <c r="I33" s="10"/>
      <c r="J33" s="18"/>
      <c r="K33" s="3"/>
      <c r="L33" s="16">
        <f t="shared" si="2"/>
        <v>28.702826309371098</v>
      </c>
      <c r="M33" s="3">
        <f t="shared" si="1"/>
        <v>28.702826309371098</v>
      </c>
    </row>
    <row r="34" spans="1:13">
      <c r="A34" s="3">
        <v>2027</v>
      </c>
      <c r="B34" s="3"/>
      <c r="C34" s="3"/>
      <c r="D34" s="3"/>
      <c r="E34" s="10">
        <v>-11.595371832062085</v>
      </c>
      <c r="F34" s="10">
        <v>0</v>
      </c>
      <c r="G34" s="18">
        <v>39.224268698060961</v>
      </c>
      <c r="H34" s="10"/>
      <c r="I34" s="10"/>
      <c r="J34" s="18"/>
      <c r="K34" s="3"/>
      <c r="L34" s="16">
        <f t="shared" si="2"/>
        <v>27.628896865998875</v>
      </c>
      <c r="M34" s="3">
        <f t="shared" si="1"/>
        <v>27.628896865998875</v>
      </c>
    </row>
    <row r="35" spans="1:13">
      <c r="A35" s="3">
        <v>2028</v>
      </c>
      <c r="B35" s="3"/>
      <c r="C35" s="3"/>
      <c r="D35" s="3"/>
      <c r="E35" s="10">
        <v>-11.13724770078171</v>
      </c>
      <c r="F35" s="10">
        <v>0</v>
      </c>
      <c r="G35" s="18">
        <v>39.739595829231355</v>
      </c>
      <c r="H35" s="10"/>
      <c r="I35" s="10"/>
      <c r="J35" s="18"/>
      <c r="K35" s="3"/>
      <c r="L35" s="16">
        <f t="shared" si="2"/>
        <v>28.602348128449645</v>
      </c>
      <c r="M35" s="3">
        <f t="shared" si="1"/>
        <v>28.602348128449645</v>
      </c>
    </row>
    <row r="36" spans="1:13">
      <c r="A36" s="3">
        <v>2029</v>
      </c>
      <c r="B36" s="3"/>
      <c r="C36" s="3"/>
      <c r="D36" s="3"/>
      <c r="E36" s="10">
        <v>-13.30372915866714</v>
      </c>
      <c r="F36" s="10">
        <v>0</v>
      </c>
      <c r="G36" s="18">
        <v>40.31161822219206</v>
      </c>
      <c r="H36" s="10"/>
      <c r="I36" s="10"/>
      <c r="J36" s="18"/>
      <c r="K36" s="3"/>
      <c r="L36" s="16">
        <f t="shared" si="2"/>
        <v>27.007889063524921</v>
      </c>
      <c r="M36" s="3">
        <f t="shared" si="1"/>
        <v>27.007889063524921</v>
      </c>
    </row>
    <row r="37" spans="1:13">
      <c r="A37" s="3"/>
      <c r="B37" s="3"/>
      <c r="C37" s="3"/>
      <c r="D37" s="3"/>
      <c r="E37" s="3"/>
      <c r="F37" s="3"/>
      <c r="G37" s="3"/>
      <c r="H37" s="3"/>
      <c r="J37" s="3"/>
      <c r="K37" s="3"/>
      <c r="L37" s="3"/>
      <c r="M37" s="3"/>
    </row>
  </sheetData>
  <mergeCells count="4">
    <mergeCell ref="B2:D2"/>
    <mergeCell ref="E2:G2"/>
    <mergeCell ref="H2:J2"/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zoomScale="70" zoomScaleNormal="70" workbookViewId="0">
      <selection sqref="A1:N1"/>
    </sheetView>
  </sheetViews>
  <sheetFormatPr defaultColWidth="9.1796875" defaultRowHeight="14.5"/>
  <cols>
    <col min="1" max="10" width="9.1796875" style="6"/>
    <col min="11" max="11" width="16.81640625" style="6" customWidth="1"/>
    <col min="12" max="15" width="9.1796875" style="6"/>
    <col min="16" max="16" width="17.7265625" style="43" customWidth="1"/>
    <col min="17" max="16384" width="9.1796875" style="6"/>
  </cols>
  <sheetData>
    <row r="1" spans="1:14">
      <c r="A1" s="50" t="s">
        <v>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>
      <c r="A2" s="3"/>
      <c r="B2" s="4" t="s">
        <v>0</v>
      </c>
      <c r="C2" s="4"/>
      <c r="D2" s="4"/>
      <c r="E2" s="4" t="s">
        <v>1</v>
      </c>
      <c r="F2" s="4"/>
      <c r="G2" s="4"/>
      <c r="H2" s="5" t="s">
        <v>2</v>
      </c>
      <c r="I2" s="5"/>
      <c r="J2" s="5"/>
      <c r="K2" s="3"/>
      <c r="L2" s="3"/>
      <c r="M2" s="3"/>
    </row>
    <row r="3" spans="1:14" ht="54.75" customHeight="1">
      <c r="A3" s="7" t="s">
        <v>3</v>
      </c>
      <c r="B3" s="7" t="s">
        <v>9</v>
      </c>
      <c r="C3" s="7" t="s">
        <v>10</v>
      </c>
      <c r="D3" s="7" t="s">
        <v>11</v>
      </c>
      <c r="E3" s="7" t="s">
        <v>4</v>
      </c>
      <c r="F3" s="7" t="s">
        <v>5</v>
      </c>
      <c r="G3" s="7" t="s">
        <v>6</v>
      </c>
      <c r="H3" s="7" t="s">
        <v>4</v>
      </c>
      <c r="I3" s="7" t="s">
        <v>5</v>
      </c>
      <c r="J3" s="7" t="s">
        <v>6</v>
      </c>
      <c r="K3" s="3"/>
      <c r="L3" s="7" t="s">
        <v>7</v>
      </c>
      <c r="M3" s="7" t="s">
        <v>8</v>
      </c>
    </row>
    <row r="4" spans="1:14">
      <c r="A4" s="3">
        <v>1996</v>
      </c>
      <c r="B4" s="8"/>
      <c r="C4" s="23"/>
      <c r="D4" s="8"/>
      <c r="E4" s="8"/>
      <c r="F4" s="20"/>
      <c r="G4" s="20"/>
      <c r="H4" s="19"/>
      <c r="I4" s="19"/>
      <c r="J4" s="19"/>
      <c r="K4" s="19"/>
      <c r="L4" s="19"/>
      <c r="M4" s="19"/>
      <c r="N4" s="48"/>
    </row>
    <row r="5" spans="1:14">
      <c r="A5" s="3">
        <v>1997</v>
      </c>
      <c r="B5" s="9">
        <f>SUM(Cerrado!B4+Amazon!B4+AForest!B4)</f>
        <v>-37.80995904260314</v>
      </c>
      <c r="C5" s="10">
        <f>SUM(Cerrado!C4+Amazon!C4+AForest!C4)</f>
        <v>1083.0277333333322</v>
      </c>
      <c r="D5" s="9">
        <f>SUM(Cerrado!D4+Amazon!D4+AForest!D4)</f>
        <v>178.00148509838246</v>
      </c>
      <c r="E5" s="9"/>
      <c r="F5" s="22"/>
      <c r="G5" s="22"/>
      <c r="H5" s="21"/>
      <c r="I5" s="21"/>
      <c r="J5" s="21"/>
      <c r="K5" s="21"/>
      <c r="L5" s="21">
        <f t="shared" ref="L5:L18" si="0">SUM(B5:D5)</f>
        <v>1223.2192593891116</v>
      </c>
      <c r="M5" s="21">
        <f t="shared" ref="M5:M18" si="1">L5</f>
        <v>1223.2192593891116</v>
      </c>
      <c r="N5" s="49">
        <f t="shared" ref="N5:N37" si="2">(M5-L5)/L5</f>
        <v>0</v>
      </c>
    </row>
    <row r="6" spans="1:14">
      <c r="A6" s="3">
        <v>1998</v>
      </c>
      <c r="B6" s="9">
        <f>SUM(Cerrado!B5+Amazon!B5+AForest!B5)</f>
        <v>-42.95956123355505</v>
      </c>
      <c r="C6" s="10">
        <f>SUM(Cerrado!C5+Amazon!C5+AForest!C5)</f>
        <v>1081.4319999999998</v>
      </c>
      <c r="D6" s="9">
        <f>SUM(Cerrado!D5+Amazon!D5+AForest!D5)</f>
        <v>171.64764245393755</v>
      </c>
      <c r="E6" s="9"/>
      <c r="F6" s="2"/>
      <c r="G6" s="2"/>
      <c r="H6" s="3"/>
      <c r="I6" s="3"/>
      <c r="J6" s="3"/>
      <c r="K6" s="3"/>
      <c r="L6" s="3">
        <f t="shared" si="0"/>
        <v>1210.1200812203824</v>
      </c>
      <c r="M6" s="3">
        <f t="shared" si="1"/>
        <v>1210.1200812203824</v>
      </c>
      <c r="N6" s="17">
        <f t="shared" si="2"/>
        <v>0</v>
      </c>
    </row>
    <row r="7" spans="1:14">
      <c r="A7" s="3">
        <v>1999</v>
      </c>
      <c r="B7" s="9">
        <f>SUM(Cerrado!B6+Amazon!B6+AForest!B6)</f>
        <v>-38.24738517940407</v>
      </c>
      <c r="C7" s="10">
        <f>SUM(Cerrado!C6+Amazon!C6+AForest!C6)</f>
        <v>1015.0359999999998</v>
      </c>
      <c r="D7" s="9">
        <f>SUM(Cerrado!D6+Amazon!D6+AForest!D6)</f>
        <v>167.93411560992581</v>
      </c>
      <c r="E7" s="11"/>
      <c r="F7" s="2"/>
      <c r="G7" s="2"/>
      <c r="H7" s="3"/>
      <c r="I7" s="3"/>
      <c r="J7" s="3"/>
      <c r="K7" s="3"/>
      <c r="L7" s="3">
        <f t="shared" si="0"/>
        <v>1144.7227304305216</v>
      </c>
      <c r="M7" s="3">
        <f t="shared" si="1"/>
        <v>1144.7227304305216</v>
      </c>
      <c r="N7" s="17">
        <f t="shared" si="2"/>
        <v>0</v>
      </c>
    </row>
    <row r="8" spans="1:14">
      <c r="A8" s="3">
        <v>2000</v>
      </c>
      <c r="B8" s="9">
        <f>SUM(Cerrado!B7+Amazon!B7+AForest!B7)</f>
        <v>-38.087318644494459</v>
      </c>
      <c r="C8" s="10">
        <f>SUM(Cerrado!C7+Amazon!C7+AForest!C7)</f>
        <v>1085.4037333333372</v>
      </c>
      <c r="D8" s="9">
        <f>SUM(Cerrado!D7+Amazon!D7+AForest!D7)</f>
        <v>168.61121994876922</v>
      </c>
      <c r="E8" s="11"/>
      <c r="F8" s="2"/>
      <c r="G8" s="2"/>
      <c r="H8" s="3"/>
      <c r="I8" s="3"/>
      <c r="J8" s="3"/>
      <c r="K8" s="3"/>
      <c r="L8" s="3">
        <f t="shared" si="0"/>
        <v>1215.9276346376121</v>
      </c>
      <c r="M8" s="3">
        <f t="shared" si="1"/>
        <v>1215.9276346376121</v>
      </c>
      <c r="N8" s="17">
        <f t="shared" si="2"/>
        <v>0</v>
      </c>
    </row>
    <row r="9" spans="1:14">
      <c r="A9" s="3">
        <v>2001</v>
      </c>
      <c r="B9" s="9">
        <f>SUM(Cerrado!B8+Amazon!B8+AForest!B8)</f>
        <v>-39.639028722175802</v>
      </c>
      <c r="C9" s="10">
        <f>SUM(Cerrado!C8+Amazon!C8+AForest!C8)</f>
        <v>1314.2814666666657</v>
      </c>
      <c r="D9" s="9">
        <f>SUM(Cerrado!D8+Amazon!D8+AForest!D8)</f>
        <v>169.44836105394666</v>
      </c>
      <c r="E9" s="13"/>
      <c r="F9" s="2"/>
      <c r="G9" s="2"/>
      <c r="H9" s="3"/>
      <c r="I9" s="3"/>
      <c r="J9" s="3"/>
      <c r="K9" s="3"/>
      <c r="L9" s="3">
        <f t="shared" si="0"/>
        <v>1444.0907989984364</v>
      </c>
      <c r="M9" s="3">
        <f t="shared" si="1"/>
        <v>1444.0907989984364</v>
      </c>
      <c r="N9" s="17">
        <f t="shared" si="2"/>
        <v>0</v>
      </c>
    </row>
    <row r="10" spans="1:14">
      <c r="A10" s="3">
        <v>2002</v>
      </c>
      <c r="B10" s="9">
        <f>SUM(Cerrado!B9+Amazon!B9+AForest!B9)</f>
        <v>-40.176585009185445</v>
      </c>
      <c r="C10" s="10">
        <f>SUM(Cerrado!C9+Amazon!C9+AForest!C9)</f>
        <v>1018.2157333333305</v>
      </c>
      <c r="D10" s="9">
        <f>SUM(Cerrado!D9+Amazon!D9+AForest!D9)</f>
        <v>170.84393018713328</v>
      </c>
      <c r="E10" s="13"/>
      <c r="F10" s="2"/>
      <c r="G10" s="2"/>
      <c r="H10" s="3"/>
      <c r="I10" s="3"/>
      <c r="J10" s="3"/>
      <c r="K10" s="3"/>
      <c r="L10" s="3">
        <f t="shared" si="0"/>
        <v>1148.8830785112782</v>
      </c>
      <c r="M10" s="3">
        <f t="shared" si="1"/>
        <v>1148.8830785112782</v>
      </c>
      <c r="N10" s="17">
        <f t="shared" si="2"/>
        <v>0</v>
      </c>
    </row>
    <row r="11" spans="1:14">
      <c r="A11" s="3">
        <v>2003</v>
      </c>
      <c r="B11" s="9">
        <f>SUM(Cerrado!B10+Amazon!B10+AForest!B10)</f>
        <v>-41.419702578113288</v>
      </c>
      <c r="C11" s="10">
        <f>SUM(Cerrado!C10+Amazon!C10+AForest!C10)</f>
        <v>1196.8000000000009</v>
      </c>
      <c r="D11" s="9">
        <f>SUM(Cerrado!D10+Amazon!D10+AForest!D10)</f>
        <v>171.67540939095906</v>
      </c>
      <c r="E11" s="13"/>
      <c r="F11" s="2"/>
      <c r="G11" s="2"/>
      <c r="H11" s="3"/>
      <c r="I11" s="3"/>
      <c r="J11" s="3"/>
      <c r="K11" s="3"/>
      <c r="L11" s="3">
        <f t="shared" si="0"/>
        <v>1327.0557068128464</v>
      </c>
      <c r="M11" s="3">
        <f t="shared" si="1"/>
        <v>1327.0557068128464</v>
      </c>
      <c r="N11" s="17">
        <f t="shared" si="2"/>
        <v>0</v>
      </c>
    </row>
    <row r="12" spans="1:14">
      <c r="A12" s="3">
        <v>2004</v>
      </c>
      <c r="B12" s="9">
        <f>SUM(Cerrado!B11+Amazon!B11+AForest!B11)</f>
        <v>-38.309306431096289</v>
      </c>
      <c r="C12" s="10">
        <f>SUM(Cerrado!C11+Amazon!C11+AForest!C11)</f>
        <v>1421.2000000000005</v>
      </c>
      <c r="D12" s="9">
        <f>SUM(Cerrado!D11+Amazon!D11+AForest!D11)</f>
        <v>174.5917721236431</v>
      </c>
      <c r="E12" s="13"/>
      <c r="F12" s="2"/>
      <c r="G12" s="2"/>
      <c r="H12" s="3"/>
      <c r="I12" s="3"/>
      <c r="J12" s="3"/>
      <c r="K12" s="3"/>
      <c r="L12" s="3">
        <f t="shared" si="0"/>
        <v>1557.4824656925473</v>
      </c>
      <c r="M12" s="3">
        <f t="shared" si="1"/>
        <v>1557.4824656925473</v>
      </c>
      <c r="N12" s="17">
        <f t="shared" si="2"/>
        <v>0</v>
      </c>
    </row>
    <row r="13" spans="1:14">
      <c r="A13" s="3">
        <v>2005</v>
      </c>
      <c r="B13" s="9">
        <f>SUM(Cerrado!B12+Amazon!B12+AForest!B12)</f>
        <v>-43.336357230349449</v>
      </c>
      <c r="C13" s="10">
        <f>SUM(Cerrado!C12+Amazon!C12+AForest!C12)</f>
        <v>1607.7827333333321</v>
      </c>
      <c r="D13" s="9">
        <f>SUM(Cerrado!D12+Amazon!D12+AForest!D12)</f>
        <v>179.92111623337834</v>
      </c>
      <c r="E13" s="13"/>
      <c r="F13" s="2"/>
      <c r="G13" s="2"/>
      <c r="H13" s="3"/>
      <c r="I13" s="3"/>
      <c r="J13" s="3"/>
      <c r="K13" s="3"/>
      <c r="L13" s="3">
        <f t="shared" si="0"/>
        <v>1744.367492336361</v>
      </c>
      <c r="M13" s="3">
        <f t="shared" si="1"/>
        <v>1744.367492336361</v>
      </c>
      <c r="N13" s="17">
        <f t="shared" si="2"/>
        <v>0</v>
      </c>
    </row>
    <row r="14" spans="1:14">
      <c r="A14" s="3">
        <v>2006</v>
      </c>
      <c r="B14" s="9">
        <f>SUM(Cerrado!B13+Amazon!B13+AForest!B13)</f>
        <v>-36.919801649573664</v>
      </c>
      <c r="C14" s="10">
        <f>SUM(Cerrado!C13+Amazon!C13+AForest!C13)</f>
        <v>1375.7340666666651</v>
      </c>
      <c r="D14" s="9">
        <f>SUM(Cerrado!D13+Amazon!D13+AForest!D13)</f>
        <v>177.87704756640477</v>
      </c>
      <c r="E14" s="13"/>
      <c r="F14" s="2"/>
      <c r="G14" s="2"/>
      <c r="H14" s="3"/>
      <c r="I14" s="3"/>
      <c r="J14" s="3"/>
      <c r="K14" s="3"/>
      <c r="L14" s="3">
        <f t="shared" si="0"/>
        <v>1516.6913125834963</v>
      </c>
      <c r="M14" s="3">
        <f t="shared" si="1"/>
        <v>1516.6913125834963</v>
      </c>
      <c r="N14" s="17">
        <f t="shared" si="2"/>
        <v>0</v>
      </c>
    </row>
    <row r="15" spans="1:14">
      <c r="A15" s="3">
        <v>2007</v>
      </c>
      <c r="B15" s="9">
        <f>SUM(Cerrado!B14+Amazon!B14+AForest!B14)</f>
        <v>-36.099344112226689</v>
      </c>
      <c r="C15" s="10">
        <f>SUM(Cerrado!C14+Amazon!C14+AForest!C14)</f>
        <v>918.22133333333272</v>
      </c>
      <c r="D15" s="9">
        <f>SUM(Cerrado!D14+Amazon!D14+AForest!D14)</f>
        <v>180.13997757174491</v>
      </c>
      <c r="E15" s="13"/>
      <c r="F15" s="2"/>
      <c r="G15" s="2"/>
      <c r="H15" s="3"/>
      <c r="I15" s="3"/>
      <c r="J15" s="3"/>
      <c r="K15" s="3"/>
      <c r="L15" s="3">
        <f t="shared" si="0"/>
        <v>1062.2619667928509</v>
      </c>
      <c r="M15" s="3">
        <f t="shared" si="1"/>
        <v>1062.2619667928509</v>
      </c>
      <c r="N15" s="17">
        <f t="shared" si="2"/>
        <v>0</v>
      </c>
    </row>
    <row r="16" spans="1:14">
      <c r="A16" s="3">
        <v>2008</v>
      </c>
      <c r="B16" s="9">
        <f>SUM(Cerrado!B15+Amazon!B15+AForest!B15)</f>
        <v>-35.023985792838246</v>
      </c>
      <c r="C16" s="10">
        <f>SUM(Cerrado!C15+Amazon!C15+AForest!C15)</f>
        <v>573.46666666666761</v>
      </c>
      <c r="D16" s="9">
        <f>SUM(Cerrado!D15+Amazon!D15+AForest!D15)</f>
        <v>184.23927749809843</v>
      </c>
      <c r="E16" s="13"/>
      <c r="F16" s="2"/>
      <c r="G16" s="2"/>
      <c r="H16" s="3"/>
      <c r="I16" s="3"/>
      <c r="J16" s="3"/>
      <c r="K16" s="3"/>
      <c r="L16" s="3">
        <f t="shared" si="0"/>
        <v>722.68195837192775</v>
      </c>
      <c r="M16" s="3">
        <f t="shared" si="1"/>
        <v>722.68195837192775</v>
      </c>
      <c r="N16" s="17">
        <f t="shared" si="2"/>
        <v>0</v>
      </c>
    </row>
    <row r="17" spans="1:16">
      <c r="A17" s="3">
        <v>2009</v>
      </c>
      <c r="B17" s="9">
        <f>SUM(Cerrado!B16+Amazon!B16+AForest!B16)</f>
        <v>-35.042207382720036</v>
      </c>
      <c r="C17" s="10">
        <f>SUM(Cerrado!C16+Amazon!C16+AForest!C16)</f>
        <v>792.51406666666617</v>
      </c>
      <c r="D17" s="9">
        <f>SUM(Cerrado!D16+Amazon!D16+AForest!D16)</f>
        <v>186.02812030679638</v>
      </c>
      <c r="E17" s="13"/>
      <c r="F17" s="2"/>
      <c r="G17" s="2"/>
      <c r="H17" s="3"/>
      <c r="I17" s="3"/>
      <c r="J17" s="3"/>
      <c r="K17" s="3"/>
      <c r="L17" s="3">
        <f t="shared" si="0"/>
        <v>943.49997959074256</v>
      </c>
      <c r="M17" s="3">
        <f t="shared" si="1"/>
        <v>943.49997959074256</v>
      </c>
      <c r="N17" s="17">
        <f t="shared" si="2"/>
        <v>0</v>
      </c>
    </row>
    <row r="18" spans="1:16">
      <c r="A18" s="3">
        <v>2010</v>
      </c>
      <c r="B18" s="9">
        <f>SUM(Cerrado!B17+Amazon!B17+AForest!B17)</f>
        <v>-34.394570495502705</v>
      </c>
      <c r="C18" s="10">
        <f>SUM(Cerrado!C17+Amazon!C17+AForest!C17)</f>
        <v>440.73333333333341</v>
      </c>
      <c r="D18" s="9">
        <f>SUM(Cerrado!D17+Amazon!D17+AForest!D17)</f>
        <v>180.90340376687368</v>
      </c>
      <c r="E18" s="9"/>
      <c r="F18" s="2"/>
      <c r="G18" s="2"/>
      <c r="H18" s="3"/>
      <c r="I18" s="3"/>
      <c r="J18" s="3"/>
      <c r="K18" s="3"/>
      <c r="L18" s="3">
        <f t="shared" si="0"/>
        <v>587.24216660470438</v>
      </c>
      <c r="M18" s="3">
        <f t="shared" si="1"/>
        <v>587.24216660470438</v>
      </c>
      <c r="N18" s="17">
        <f t="shared" si="2"/>
        <v>0</v>
      </c>
    </row>
    <row r="19" spans="1:16">
      <c r="A19" s="3">
        <v>2011</v>
      </c>
      <c r="B19" s="3"/>
      <c r="C19" s="3"/>
      <c r="D19" s="3"/>
      <c r="E19" s="10">
        <f>SUM(Cerrado!E18+Amazon!E18+AForest!E18)</f>
        <v>-32.402806505391588</v>
      </c>
      <c r="F19" s="10">
        <f>SUM(Cerrado!F18+Amazon!F18+AForest!F18)</f>
        <v>1079.0772666666674</v>
      </c>
      <c r="G19" s="9">
        <f>SUM(Cerrado!G18+Amazon!G18+AForest!G18)</f>
        <v>171.45290215655319</v>
      </c>
      <c r="H19" s="10">
        <f>SUM(Cerrado!H18+Amazon!H18+AForest!H18)</f>
        <v>-16.858017688238974</v>
      </c>
      <c r="I19" s="10">
        <f>SUM(Cerrado!I18+Amazon!I18+AForest!I18)</f>
        <v>280.50000000000176</v>
      </c>
      <c r="J19" s="9">
        <f>SUM(Cerrado!J18+Amazon!J18+AForest!J18)</f>
        <v>123.6881008394181</v>
      </c>
      <c r="K19" s="3"/>
      <c r="L19" s="3">
        <f>SUM(E19:G19)</f>
        <v>1218.127362317829</v>
      </c>
      <c r="M19" s="16">
        <f>SUM(H19:J19)</f>
        <v>387.33008315118087</v>
      </c>
      <c r="N19" s="17">
        <f t="shared" si="2"/>
        <v>-0.68202825489924412</v>
      </c>
      <c r="P19" s="44"/>
    </row>
    <row r="20" spans="1:16">
      <c r="A20" s="3">
        <v>2012</v>
      </c>
      <c r="B20" s="3"/>
      <c r="C20" s="3"/>
      <c r="D20" s="3"/>
      <c r="E20" s="10">
        <f>SUM(Cerrado!E19+Amazon!E19+AForest!E19)</f>
        <v>-32.024299651055287</v>
      </c>
      <c r="F20" s="10">
        <f>SUM(Cerrado!F19+Amazon!F19+AForest!F19)</f>
        <v>1083.8666666666647</v>
      </c>
      <c r="G20" s="9">
        <f>SUM(Cerrado!G19+Amazon!G19+AForest!G19)</f>
        <v>175.40448663051171</v>
      </c>
      <c r="H20" s="10">
        <f>SUM(Cerrado!H19+Amazon!H19+AForest!H19)</f>
        <v>-17.208815356718812</v>
      </c>
      <c r="I20" s="10">
        <f>SUM(Cerrado!I19+Amazon!I19+AForest!I19)</f>
        <v>243.10000000000034</v>
      </c>
      <c r="J20" s="9">
        <f>SUM(Cerrado!J19+Amazon!J19+AForest!J19)</f>
        <v>128.12704685959145</v>
      </c>
      <c r="K20" s="3"/>
      <c r="L20" s="3">
        <f t="shared" ref="L20:L37" si="3">SUM(E20:G20)</f>
        <v>1227.2468536461211</v>
      </c>
      <c r="M20" s="16">
        <f t="shared" ref="M20:M37" si="4">SUM(H20:J20)</f>
        <v>354.01823150287294</v>
      </c>
      <c r="N20" s="17">
        <f t="shared" si="2"/>
        <v>-0.71153461876794122</v>
      </c>
      <c r="P20" s="44"/>
    </row>
    <row r="21" spans="1:16">
      <c r="A21" s="3">
        <v>2013</v>
      </c>
      <c r="B21" s="3"/>
      <c r="C21" s="3"/>
      <c r="D21" s="3"/>
      <c r="E21" s="10">
        <f>SUM(Cerrado!E20+Amazon!E20+AForest!E20)</f>
        <v>-33.405660021507337</v>
      </c>
      <c r="F21" s="10">
        <f>SUM(Cerrado!F20+Amazon!F20+AForest!F20)</f>
        <v>1079.8333333333339</v>
      </c>
      <c r="G21" s="9">
        <f>SUM(Cerrado!G20+Amazon!G20+AForest!G20)</f>
        <v>180.70191549705152</v>
      </c>
      <c r="H21" s="10">
        <f>SUM(Cerrado!H20+Amazon!H20+AForest!H20)</f>
        <v>-20.042932592863458</v>
      </c>
      <c r="I21" s="10">
        <f>SUM(Cerrado!I20+Amazon!I20+AForest!I20)</f>
        <v>130.89999999999608</v>
      </c>
      <c r="J21" s="9">
        <f>SUM(Cerrado!J20+Amazon!J20+AForest!J20)</f>
        <v>132.08831804180664</v>
      </c>
      <c r="K21" s="3"/>
      <c r="L21" s="3">
        <f t="shared" si="3"/>
        <v>1227.129588808878</v>
      </c>
      <c r="M21" s="16">
        <f t="shared" si="4"/>
        <v>242.94538544893928</v>
      </c>
      <c r="N21" s="17">
        <f t="shared" si="2"/>
        <v>-0.80202141023691231</v>
      </c>
      <c r="P21" s="44"/>
    </row>
    <row r="22" spans="1:16">
      <c r="A22" s="3">
        <v>2014</v>
      </c>
      <c r="B22" s="3"/>
      <c r="C22" s="3"/>
      <c r="D22" s="3"/>
      <c r="E22" s="10">
        <f>SUM(Cerrado!E21+Amazon!E21+AForest!E21)</f>
        <v>-33.507643402087041</v>
      </c>
      <c r="F22" s="10">
        <f>SUM(Cerrado!F21+Amazon!F21+AForest!F21)</f>
        <v>1059.6666666666638</v>
      </c>
      <c r="G22" s="9">
        <f>SUM(Cerrado!G21+Amazon!G21+AForest!G21)</f>
        <v>178.12884585660407</v>
      </c>
      <c r="H22" s="10">
        <f>SUM(Cerrado!H21+Amazon!H21+AForest!H21)</f>
        <v>-16.969483938663259</v>
      </c>
      <c r="I22" s="10">
        <f>SUM(Cerrado!I21+Amazon!I21+AForest!I21)</f>
        <v>205.70000000000334</v>
      </c>
      <c r="J22" s="9">
        <f>SUM(Cerrado!J21+Amazon!J21+AForest!J21)</f>
        <v>130.31773651797513</v>
      </c>
      <c r="K22" s="3"/>
      <c r="L22" s="3">
        <f t="shared" si="3"/>
        <v>1204.2878691211808</v>
      </c>
      <c r="M22" s="16">
        <f t="shared" si="4"/>
        <v>319.0482525793152</v>
      </c>
      <c r="N22" s="17">
        <f t="shared" si="2"/>
        <v>-0.7350730994142306</v>
      </c>
      <c r="P22" s="45"/>
    </row>
    <row r="23" spans="1:16">
      <c r="A23" s="3">
        <v>2015</v>
      </c>
      <c r="B23" s="3"/>
      <c r="C23" s="3"/>
      <c r="D23" s="3"/>
      <c r="E23" s="10">
        <f>SUM(Cerrado!E22+Amazon!E22+AForest!E22)</f>
        <v>-33.465172263549221</v>
      </c>
      <c r="F23" s="10">
        <f>SUM(Cerrado!F22+Amazon!F22+AForest!F22)</f>
        <v>1112.9506666666684</v>
      </c>
      <c r="G23" s="9">
        <f>SUM(Cerrado!G22+Amazon!G22+AForest!G22)</f>
        <v>182.0337731480297</v>
      </c>
      <c r="H23" s="10">
        <f>SUM(Cerrado!H22+Amazon!H22+AForest!H22)</f>
        <v>-19.080999800805348</v>
      </c>
      <c r="I23" s="10">
        <f>SUM(Cerrado!I22+Amazon!I22+AForest!I22)</f>
        <v>193.23333333333031</v>
      </c>
      <c r="J23" s="9">
        <f>SUM(Cerrado!J22+Amazon!J22+AForest!J22)</f>
        <v>134.43843667028398</v>
      </c>
      <c r="K23" s="3"/>
      <c r="L23" s="3">
        <f t="shared" si="3"/>
        <v>1261.5192675511489</v>
      </c>
      <c r="M23" s="16">
        <f t="shared" si="4"/>
        <v>308.59077020280893</v>
      </c>
      <c r="N23" s="17">
        <f t="shared" si="2"/>
        <v>-0.75538164327696489</v>
      </c>
      <c r="P23" s="44"/>
    </row>
    <row r="24" spans="1:16">
      <c r="A24" s="3">
        <v>2016</v>
      </c>
      <c r="B24" s="3"/>
      <c r="C24" s="3"/>
      <c r="D24" s="3"/>
      <c r="E24" s="10">
        <f>SUM(Cerrado!E23+Amazon!E23+AForest!E23)</f>
        <v>-33.513128303177893</v>
      </c>
      <c r="F24" s="10">
        <f>SUM(Cerrado!F23+Amazon!F23+AForest!F23)</f>
        <v>1112.9506666666668</v>
      </c>
      <c r="G24" s="9">
        <f>SUM(Cerrado!G23+Amazon!G23+AForest!G23)</f>
        <v>184.83438695129527</v>
      </c>
      <c r="H24" s="10">
        <f>SUM(Cerrado!H23+Amazon!H23+AForest!H23)</f>
        <v>-21.538643115648732</v>
      </c>
      <c r="I24" s="10">
        <f>SUM(Cerrado!I23+Amazon!I23+AForest!I23)</f>
        <v>174.53333333333401</v>
      </c>
      <c r="J24" s="9">
        <f>SUM(Cerrado!J23+Amazon!J23+AForest!J23)</f>
        <v>137.79046039202265</v>
      </c>
      <c r="K24" s="3"/>
      <c r="L24" s="3">
        <f t="shared" si="3"/>
        <v>1264.2719253147843</v>
      </c>
      <c r="M24" s="16">
        <f t="shared" si="4"/>
        <v>290.7851506097079</v>
      </c>
      <c r="N24" s="17">
        <f t="shared" si="2"/>
        <v>-0.76999793732087596</v>
      </c>
      <c r="P24" s="44"/>
    </row>
    <row r="25" spans="1:16">
      <c r="A25" s="3">
        <v>2017</v>
      </c>
      <c r="B25" s="3"/>
      <c r="C25" s="3"/>
      <c r="D25" s="3"/>
      <c r="E25" s="10">
        <f>SUM(Cerrado!E24+Amazon!E24+AForest!E24)</f>
        <v>-38.651104133592888</v>
      </c>
      <c r="F25" s="10">
        <f>SUM(Cerrado!F24+Amazon!F24+AForest!F24)</f>
        <v>1112.9506666666639</v>
      </c>
      <c r="G25" s="9">
        <f>SUM(Cerrado!G24+Amazon!G24+AForest!G24)</f>
        <v>187.13737039628109</v>
      </c>
      <c r="H25" s="10">
        <f>SUM(Cerrado!H24+Amazon!H24+AForest!H24)</f>
        <v>-28.191438229185412</v>
      </c>
      <c r="I25" s="10">
        <f>SUM(Cerrado!I24+Amazon!I24+AForest!I24)</f>
        <v>155.83333333333331</v>
      </c>
      <c r="J25" s="9">
        <f>SUM(Cerrado!J24+Amazon!J24+AForest!J24)</f>
        <v>142.15095856603355</v>
      </c>
      <c r="K25" s="3"/>
      <c r="L25" s="3">
        <f t="shared" si="3"/>
        <v>1261.436932929352</v>
      </c>
      <c r="M25" s="16">
        <f t="shared" si="4"/>
        <v>269.79285367018144</v>
      </c>
      <c r="N25" s="17">
        <f t="shared" si="2"/>
        <v>-0.78612259826287212</v>
      </c>
      <c r="P25" s="44"/>
    </row>
    <row r="26" spans="1:16">
      <c r="A26" s="3">
        <v>2018</v>
      </c>
      <c r="B26" s="3"/>
      <c r="C26" s="3"/>
      <c r="D26" s="3"/>
      <c r="E26" s="10">
        <f>SUM(Cerrado!E25+Amazon!E25+AForest!E25)</f>
        <v>-36.738366754877696</v>
      </c>
      <c r="F26" s="10">
        <f>SUM(Cerrado!F25+Amazon!F25+AForest!F25)</f>
        <v>1112.9506666666684</v>
      </c>
      <c r="G26" s="9">
        <f>SUM(Cerrado!G25+Amazon!G25+AForest!G25)</f>
        <v>187.89859664537869</v>
      </c>
      <c r="H26" s="10">
        <f>SUM(Cerrado!H25+Amazon!H25+AForest!H25)</f>
        <v>-30.228325759950877</v>
      </c>
      <c r="I26" s="10">
        <f>SUM(Cerrado!I25+Amazon!I25+AForest!I25)</f>
        <v>137.13333333333262</v>
      </c>
      <c r="J26" s="9">
        <f>SUM(Cerrado!J25+Amazon!J25+AForest!J25)</f>
        <v>144.37525675632435</v>
      </c>
      <c r="K26" s="3"/>
      <c r="L26" s="3">
        <f t="shared" si="3"/>
        <v>1264.1108965571693</v>
      </c>
      <c r="M26" s="16">
        <f t="shared" si="4"/>
        <v>251.28026432970609</v>
      </c>
      <c r="N26" s="17">
        <f t="shared" si="2"/>
        <v>-0.8012197624321783</v>
      </c>
      <c r="P26" s="44"/>
    </row>
    <row r="27" spans="1:16">
      <c r="A27" s="3">
        <v>2019</v>
      </c>
      <c r="B27" s="3"/>
      <c r="C27" s="3"/>
      <c r="D27" s="3"/>
      <c r="E27" s="10">
        <f>SUM(Cerrado!E26+Amazon!E26+AForest!E26)</f>
        <v>-38.867895133332937</v>
      </c>
      <c r="F27" s="10">
        <f>SUM(Cerrado!F26+Amazon!F26+AForest!F26)</f>
        <v>1112.9506666666639</v>
      </c>
      <c r="G27" s="9">
        <f>SUM(Cerrado!G26+Amazon!G26+AForest!G26)</f>
        <v>196.77664610114741</v>
      </c>
      <c r="H27" s="10">
        <f>SUM(Cerrado!H26+Amazon!H26+AForest!H26)</f>
        <v>-35.926876053012784</v>
      </c>
      <c r="I27" s="10">
        <f>SUM(Cerrado!I26+Amazon!I26+AForest!I26)</f>
        <v>118.43333333333634</v>
      </c>
      <c r="J27" s="9">
        <f>SUM(Cerrado!J26+Amazon!J26+AForest!J26)</f>
        <v>153.42097878144091</v>
      </c>
      <c r="K27" s="3"/>
      <c r="L27" s="3">
        <f t="shared" si="3"/>
        <v>1270.8594176344784</v>
      </c>
      <c r="M27" s="16">
        <f t="shared" si="4"/>
        <v>235.92743606176447</v>
      </c>
      <c r="N27" s="17">
        <f t="shared" si="2"/>
        <v>-0.81435599186815699</v>
      </c>
      <c r="P27" s="44"/>
    </row>
    <row r="28" spans="1:16">
      <c r="A28" s="15">
        <v>2020</v>
      </c>
      <c r="B28" s="3"/>
      <c r="C28" s="3"/>
      <c r="D28" s="3"/>
      <c r="E28" s="10">
        <f>SUM(Cerrado!E27+Amazon!E27+AForest!E27)</f>
        <v>-37.178832702238715</v>
      </c>
      <c r="F28" s="10">
        <f>SUM(Cerrado!F27+Amazon!F27+AForest!F27)</f>
        <v>1112.9506666666728</v>
      </c>
      <c r="G28" s="9">
        <f>SUM(Cerrado!G27+Amazon!G27+AForest!G27)</f>
        <v>193.00628296023186</v>
      </c>
      <c r="H28" s="10">
        <f>SUM(Cerrado!H27+Amazon!H27+AForest!H27)</f>
        <v>-34.546792578889786</v>
      </c>
      <c r="I28" s="10">
        <f>SUM(Cerrado!I27+Amazon!I27+AForest!I27)</f>
        <v>105.96666666666329</v>
      </c>
      <c r="J28" s="9">
        <f>SUM(Cerrado!J27+Amazon!J27+AForest!J27)</f>
        <v>148.82359850075807</v>
      </c>
      <c r="K28" s="3"/>
      <c r="L28" s="3">
        <f t="shared" si="3"/>
        <v>1268.7781169246659</v>
      </c>
      <c r="M28" s="16">
        <f t="shared" si="4"/>
        <v>220.24347258853157</v>
      </c>
      <c r="N28" s="17">
        <f t="shared" si="2"/>
        <v>-0.82641293252884129</v>
      </c>
      <c r="P28" s="44"/>
    </row>
    <row r="29" spans="1:16">
      <c r="A29" s="15">
        <v>2021</v>
      </c>
      <c r="B29" s="3"/>
      <c r="C29" s="3"/>
      <c r="D29" s="3"/>
      <c r="E29" s="10">
        <f>SUM(Cerrado!E28+Amazon!E28+AForest!E28)</f>
        <v>-36.447250455852284</v>
      </c>
      <c r="F29" s="10">
        <f>SUM(Cerrado!F28+Amazon!F28+AForest!F28)</f>
        <v>1112.9506666666596</v>
      </c>
      <c r="G29" s="9">
        <f>SUM(Cerrado!G28+Amazon!G28+AForest!G28)</f>
        <v>198.33637203415785</v>
      </c>
      <c r="H29" s="10">
        <f>SUM(Cerrado!H28+Amazon!H28+AForest!H28)</f>
        <v>-36.551098349615366</v>
      </c>
      <c r="I29" s="10">
        <f>SUM(Cerrado!I28+Amazon!I28+AForest!I28)</f>
        <v>0</v>
      </c>
      <c r="J29" s="9">
        <f>SUM(Cerrado!J28+Amazon!J28+AForest!J28)</f>
        <v>154.42817613132914</v>
      </c>
      <c r="K29" s="3"/>
      <c r="L29" s="3">
        <f t="shared" si="3"/>
        <v>1274.8397882449651</v>
      </c>
      <c r="M29" s="16">
        <f t="shared" si="4"/>
        <v>117.87707778171378</v>
      </c>
      <c r="N29" s="17">
        <f t="shared" si="2"/>
        <v>-0.907535771264253</v>
      </c>
      <c r="P29" s="44"/>
    </row>
    <row r="30" spans="1:16">
      <c r="A30" s="15">
        <v>2022</v>
      </c>
      <c r="B30" s="3"/>
      <c r="C30" s="3"/>
      <c r="D30" s="3"/>
      <c r="E30" s="10">
        <f>SUM(Cerrado!E29+Amazon!E29+AForest!E29)</f>
        <v>-37.634373316909063</v>
      </c>
      <c r="F30" s="10">
        <f>SUM(Cerrado!F29+Amazon!F29+AForest!F29)</f>
        <v>1112.9506666666684</v>
      </c>
      <c r="G30" s="9">
        <f>SUM(Cerrado!G29+Amazon!G29+AForest!G29)</f>
        <v>206.0918709054279</v>
      </c>
      <c r="H30" s="10">
        <f>SUM(Cerrado!H29+Amazon!H29+AForest!H29)</f>
        <v>-37.183412336932911</v>
      </c>
      <c r="I30" s="10">
        <f>SUM(Cerrado!I29+Amazon!I29+AForest!I29)</f>
        <v>52.98333333333386</v>
      </c>
      <c r="J30" s="9">
        <f>SUM(Cerrado!J29+Amazon!J29+AForest!J29)</f>
        <v>160.31673638033959</v>
      </c>
      <c r="K30" s="3"/>
      <c r="L30" s="3">
        <f t="shared" si="3"/>
        <v>1281.4081642551873</v>
      </c>
      <c r="M30" s="16">
        <f t="shared" si="4"/>
        <v>176.11665737674053</v>
      </c>
      <c r="N30" s="17">
        <f t="shared" si="2"/>
        <v>-0.86256006299202292</v>
      </c>
      <c r="P30" s="44"/>
    </row>
    <row r="31" spans="1:16">
      <c r="A31" s="15">
        <v>2023</v>
      </c>
      <c r="B31" s="3"/>
      <c r="C31" s="3"/>
      <c r="D31" s="3"/>
      <c r="E31" s="10">
        <f>SUM(Cerrado!E30+Amazon!E30+AForest!E30)</f>
        <v>-37.952964929304223</v>
      </c>
      <c r="F31" s="10">
        <f>SUM(Cerrado!F30+Amazon!F30+AForest!F30)</f>
        <v>1112.9506666666684</v>
      </c>
      <c r="G31" s="9">
        <f>SUM(Cerrado!G30+Amazon!G30+AForest!G30)</f>
        <v>210.03113059627674</v>
      </c>
      <c r="H31" s="10">
        <f>SUM(Cerrado!H30+Amazon!H30+AForest!H30)</f>
        <v>-35.30284394336887</v>
      </c>
      <c r="I31" s="10">
        <f>SUM(Cerrado!I30+Amazon!I30+AForest!I30)</f>
        <v>28.049999999996629</v>
      </c>
      <c r="J31" s="9">
        <f>SUM(Cerrado!J30+Amazon!J30+AForest!J30)</f>
        <v>163.25772092433397</v>
      </c>
      <c r="K31" s="3"/>
      <c r="L31" s="3">
        <f t="shared" si="3"/>
        <v>1285.0288323336408</v>
      </c>
      <c r="M31" s="16">
        <f t="shared" si="4"/>
        <v>156.00487698096174</v>
      </c>
      <c r="N31" s="17">
        <f t="shared" si="2"/>
        <v>-0.87859815044176592</v>
      </c>
      <c r="P31" s="44"/>
    </row>
    <row r="32" spans="1:16">
      <c r="A32" s="15">
        <v>2024</v>
      </c>
      <c r="B32" s="3"/>
      <c r="C32" s="3"/>
      <c r="D32" s="3"/>
      <c r="E32" s="10">
        <f>SUM(Cerrado!E31+Amazon!E31+AForest!E31)</f>
        <v>-37.212946043465813</v>
      </c>
      <c r="F32" s="10">
        <f>SUM(Cerrado!F31+Amazon!F31+AForest!F31)</f>
        <v>1112.9506666666668</v>
      </c>
      <c r="G32" s="9">
        <f>SUM(Cerrado!G31+Amazon!G31+AForest!G31)</f>
        <v>210.7462746725198</v>
      </c>
      <c r="H32" s="10">
        <f>SUM(Cerrado!H31+Amazon!H31+AForest!H31)</f>
        <v>-33.367976404005503</v>
      </c>
      <c r="I32" s="10">
        <f>SUM(Cerrado!I31+Amazon!I31+AForest!I31)</f>
        <v>3.1166666666682605</v>
      </c>
      <c r="J32" s="9">
        <f>SUM(Cerrado!J31+Amazon!J31+AForest!J31)</f>
        <v>161.29341534859896</v>
      </c>
      <c r="K32" s="3"/>
      <c r="L32" s="3">
        <f t="shared" si="3"/>
        <v>1286.4839952957209</v>
      </c>
      <c r="M32" s="16">
        <f t="shared" si="4"/>
        <v>131.04210561126172</v>
      </c>
      <c r="N32" s="17">
        <f t="shared" si="2"/>
        <v>-0.89813934250993965</v>
      </c>
      <c r="P32" s="44"/>
    </row>
    <row r="33" spans="1:21">
      <c r="A33" s="15">
        <v>2025</v>
      </c>
      <c r="B33" s="3"/>
      <c r="C33" s="3"/>
      <c r="D33" s="3"/>
      <c r="E33" s="10">
        <f>SUM(Cerrado!E32+Amazon!E32+AForest!E32)</f>
        <v>-36.682038578818315</v>
      </c>
      <c r="F33" s="10">
        <f>SUM(Cerrado!F32+Amazon!F32+AForest!F32)</f>
        <v>1112.9506666666684</v>
      </c>
      <c r="G33" s="9">
        <f>SUM(Cerrado!G32+Amazon!G32+AForest!G32)</f>
        <v>220.73061806196455</v>
      </c>
      <c r="H33" s="10">
        <f>SUM(Cerrado!H32+Amazon!H32+AForest!H32)</f>
        <v>-31.177508461864466</v>
      </c>
      <c r="I33" s="10">
        <f>SUM(Cerrado!I32+Amazon!I32+AForest!I32)</f>
        <v>0</v>
      </c>
      <c r="J33" s="9">
        <f>SUM(Cerrado!J32+Amazon!J32+AForest!J32)</f>
        <v>167.83588436373333</v>
      </c>
      <c r="K33" s="3"/>
      <c r="L33" s="3">
        <f t="shared" si="3"/>
        <v>1296.9992461498148</v>
      </c>
      <c r="M33" s="16">
        <f t="shared" si="4"/>
        <v>136.65837590186885</v>
      </c>
      <c r="N33" s="17">
        <f t="shared" si="2"/>
        <v>-0.89463496119404562</v>
      </c>
      <c r="P33" s="45"/>
    </row>
    <row r="34" spans="1:21">
      <c r="A34" s="15">
        <v>2026</v>
      </c>
      <c r="B34" s="3"/>
      <c r="C34" s="3"/>
      <c r="D34" s="3"/>
      <c r="E34" s="10">
        <f>SUM(Cerrado!E33+Amazon!E33+AForest!E33)</f>
        <v>-35.438252707369628</v>
      </c>
      <c r="F34" s="10">
        <f>SUM(Cerrado!F33+Amazon!F33+AForest!F33)</f>
        <v>1112.9506666666596</v>
      </c>
      <c r="G34" s="9">
        <f>SUM(Cerrado!G33+Amazon!G33+AForest!G33)</f>
        <v>226.6020714824773</v>
      </c>
      <c r="H34" s="10">
        <f>SUM(Cerrado!H33+Amazon!H33+AForest!H33)</f>
        <v>-28.762650423066237</v>
      </c>
      <c r="I34" s="10">
        <f>SUM(Cerrado!I33+Amazon!I33+AForest!I33)</f>
        <v>0</v>
      </c>
      <c r="J34" s="9">
        <f>SUM(Cerrado!J33+Amazon!J33+AForest!J33)</f>
        <v>169.03791955093266</v>
      </c>
      <c r="K34" s="3"/>
      <c r="L34" s="3">
        <f t="shared" si="3"/>
        <v>1304.1144854417671</v>
      </c>
      <c r="M34" s="16">
        <f t="shared" si="4"/>
        <v>140.27526912786641</v>
      </c>
      <c r="N34" s="17">
        <f t="shared" si="2"/>
        <v>-0.89243638446332541</v>
      </c>
      <c r="P34" s="44"/>
    </row>
    <row r="35" spans="1:21">
      <c r="A35" s="15">
        <v>2027</v>
      </c>
      <c r="B35" s="3"/>
      <c r="C35" s="3"/>
      <c r="D35" s="3"/>
      <c r="E35" s="10">
        <f>SUM(Cerrado!E34+Amazon!E34+AForest!E34)</f>
        <v>-34.672315990270178</v>
      </c>
      <c r="F35" s="10">
        <f>SUM(Cerrado!F34+Amazon!F34+AForest!F34)</f>
        <v>1112.9506666666684</v>
      </c>
      <c r="G35" s="9">
        <f>SUM(Cerrado!G34+Amazon!G34+AForest!G34)</f>
        <v>228.96495568387454</v>
      </c>
      <c r="H35" s="10">
        <f>SUM(Cerrado!H34+Amazon!H34+AForest!H34)</f>
        <v>-26.34165855133369</v>
      </c>
      <c r="I35" s="10">
        <f>SUM(Cerrado!I34+Amazon!I34+AForest!I34)</f>
        <v>0</v>
      </c>
      <c r="J35" s="9">
        <f>SUM(Cerrado!J34+Amazon!J34+AForest!J34)</f>
        <v>165.87026551926951</v>
      </c>
      <c r="K35" s="3"/>
      <c r="L35" s="3">
        <f t="shared" si="3"/>
        <v>1307.2433063602728</v>
      </c>
      <c r="M35" s="16">
        <f t="shared" si="4"/>
        <v>139.52860696793581</v>
      </c>
      <c r="N35" s="17">
        <f t="shared" si="2"/>
        <v>-0.89326500561213662</v>
      </c>
      <c r="P35" s="44"/>
    </row>
    <row r="36" spans="1:21">
      <c r="A36" s="15">
        <v>2028</v>
      </c>
      <c r="B36" s="3"/>
      <c r="C36" s="3"/>
      <c r="D36" s="3"/>
      <c r="E36" s="10">
        <f>SUM(Cerrado!E35+Amazon!E35+AForest!E35)</f>
        <v>-33.929476002043288</v>
      </c>
      <c r="F36" s="10">
        <f>SUM(Cerrado!F35+Amazon!F35+AForest!F35)</f>
        <v>1112.9506666666684</v>
      </c>
      <c r="G36" s="9">
        <f>SUM(Cerrado!G35+Amazon!G35+AForest!G35)</f>
        <v>246.66729323169989</v>
      </c>
      <c r="H36" s="10">
        <f>SUM(Cerrado!H35+Amazon!H35+AForest!H35)</f>
        <v>-24.425990414025584</v>
      </c>
      <c r="I36" s="10">
        <f>SUM(Cerrado!I35+Amazon!I35+AForest!I35)</f>
        <v>0</v>
      </c>
      <c r="J36" s="9">
        <f>SUM(Cerrado!J35+Amazon!J35+AForest!J35)</f>
        <v>173.47624927994485</v>
      </c>
      <c r="K36" s="3"/>
      <c r="L36" s="3">
        <f t="shared" si="3"/>
        <v>1325.6884838963251</v>
      </c>
      <c r="M36" s="16">
        <f t="shared" si="4"/>
        <v>149.05025886591926</v>
      </c>
      <c r="N36" s="17">
        <f t="shared" si="2"/>
        <v>-0.88756765961499018</v>
      </c>
      <c r="P36" s="44"/>
    </row>
    <row r="37" spans="1:21">
      <c r="A37" s="15">
        <v>2029</v>
      </c>
      <c r="B37" s="3"/>
      <c r="C37" s="3"/>
      <c r="D37" s="3"/>
      <c r="E37" s="10">
        <f>SUM(Cerrado!E36+Amazon!E36+AForest!E36)</f>
        <v>-35.819827175140908</v>
      </c>
      <c r="F37" s="10">
        <f>SUM(Cerrado!F36+Amazon!F36+AForest!F36)</f>
        <v>1112.9506666666684</v>
      </c>
      <c r="G37" s="9">
        <f>SUM(Cerrado!G36+Amazon!G36+AForest!G36)</f>
        <v>272.17904832821569</v>
      </c>
      <c r="H37" s="10">
        <f>SUM(Cerrado!H36+Amazon!H36+AForest!H36)</f>
        <v>-26.798408807439479</v>
      </c>
      <c r="I37" s="10">
        <f>SUM(Cerrado!I36+Amazon!I36+AForest!I36)</f>
        <v>0</v>
      </c>
      <c r="J37" s="9">
        <f>SUM(Cerrado!J36+Amazon!J36+AForest!J36)</f>
        <v>183.57157102932268</v>
      </c>
      <c r="K37" s="3"/>
      <c r="L37" s="3">
        <f t="shared" si="3"/>
        <v>1349.3098878197432</v>
      </c>
      <c r="M37" s="16">
        <f t="shared" si="4"/>
        <v>156.77316222188321</v>
      </c>
      <c r="N37" s="17">
        <f t="shared" si="2"/>
        <v>-0.88381233722729013</v>
      </c>
      <c r="P37" s="17"/>
      <c r="Q37" s="46"/>
    </row>
    <row r="38" spans="1:2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U38" s="38"/>
    </row>
    <row r="39" spans="1:21">
      <c r="N39" s="47"/>
    </row>
    <row r="40" spans="1:21">
      <c r="H40" s="38"/>
    </row>
    <row r="41" spans="1:21">
      <c r="M41" s="38"/>
    </row>
  </sheetData>
  <mergeCells count="4">
    <mergeCell ref="B2:D2"/>
    <mergeCell ref="E2:G2"/>
    <mergeCell ref="H2:J2"/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25" zoomScaleNormal="25" workbookViewId="0">
      <selection activeCell="K64" sqref="K64:L64"/>
    </sheetView>
  </sheetViews>
  <sheetFormatPr defaultRowHeight="14.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10" sqref="B10"/>
    </sheetView>
  </sheetViews>
  <sheetFormatPr defaultRowHeight="14.5"/>
  <cols>
    <col min="2" max="2" width="31" bestFit="1" customWidth="1"/>
  </cols>
  <sheetData>
    <row r="1" spans="1:2">
      <c r="A1" t="s">
        <v>12</v>
      </c>
      <c r="B1" t="s">
        <v>21</v>
      </c>
    </row>
    <row r="2" spans="1:2">
      <c r="A2" t="s">
        <v>13</v>
      </c>
      <c r="B2" s="41" t="s">
        <v>20</v>
      </c>
    </row>
    <row r="3" spans="1:2">
      <c r="A3" t="s">
        <v>14</v>
      </c>
      <c r="B3" t="s">
        <v>22</v>
      </c>
    </row>
    <row r="4" spans="1:2">
      <c r="A4" t="s">
        <v>4</v>
      </c>
      <c r="B4" t="s">
        <v>23</v>
      </c>
    </row>
    <row r="5" spans="1:2">
      <c r="A5" t="s">
        <v>15</v>
      </c>
      <c r="B5" t="s">
        <v>24</v>
      </c>
    </row>
    <row r="6" spans="1:2">
      <c r="A6" t="s">
        <v>5</v>
      </c>
      <c r="B6" t="s">
        <v>25</v>
      </c>
    </row>
    <row r="7" spans="1:2">
      <c r="A7" t="s">
        <v>16</v>
      </c>
      <c r="B7" t="s">
        <v>26</v>
      </c>
    </row>
    <row r="8" spans="1:2">
      <c r="A8" t="s">
        <v>18</v>
      </c>
      <c r="B8" t="s">
        <v>27</v>
      </c>
    </row>
    <row r="9" spans="1:2">
      <c r="A9" t="s">
        <v>19</v>
      </c>
      <c r="B9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Cerrado</vt:lpstr>
      <vt:lpstr>Amazon</vt:lpstr>
      <vt:lpstr>AForest</vt:lpstr>
      <vt:lpstr>Brazil</vt:lpstr>
      <vt:lpstr>Figures</vt:lpstr>
      <vt:lpstr>Abreviations</vt:lpstr>
    </vt:vector>
  </TitlesOfParts>
  <Company>SRUC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Silva</dc:creator>
  <cp:lastModifiedBy>DE OLIVEIRA SILVA Rafael</cp:lastModifiedBy>
  <dcterms:created xsi:type="dcterms:W3CDTF">2016-07-06T15:09:30Z</dcterms:created>
  <dcterms:modified xsi:type="dcterms:W3CDTF">2021-07-15T12:23:01Z</dcterms:modified>
</cp:coreProperties>
</file>