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fileSharing readOnlyRecommended="1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ccpr/Dropbox/TVIT Databases and Guidance/"/>
    </mc:Choice>
  </mc:AlternateContent>
  <xr:revisionPtr revIDLastSave="0" documentId="13_ncr:1_{6AF176CA-F88E-6947-BD0C-750AC9E413BB}" xr6:coauthVersionLast="36" xr6:coauthVersionMax="36" xr10:uidLastSave="{00000000-0000-0000-0000-000000000000}"/>
  <workbookProtection workbookAlgorithmName="SHA-512" workbookHashValue="do4M4wPwGzcjdHfFgGgNv0UyUMGptm16rSjM49KQDwbMEmAMNjEhLmLt4D6ZAmJJxiymJjx18HZEUbP/ERwCWg==" workbookSaltValue="Nyp7kJXm4zRQw9WI/dncvQ==" workbookSpinCount="100000" lockStructure="1"/>
  <bookViews>
    <workbookView xWindow="0" yWindow="460" windowWidth="38400" windowHeight="21060" tabRatio="615" firstSheet="1" activeTab="12" xr2:uid="{00000000-000D-0000-FFFF-FFFF00000000}"/>
  </bookViews>
  <sheets>
    <sheet name="Overview" sheetId="34" r:id="rId1"/>
    <sheet name="Blast! Films (Sky)" sheetId="42" r:id="rId2"/>
    <sheet name="Firecracker (Tinopolis)" sheetId="43" r:id="rId3"/>
    <sheet name="Hartswood Films" sheetId="40" r:id="rId4"/>
    <sheet name="Hat Trick Productions" sheetId="41" r:id="rId5"/>
    <sheet name="Keo Films" sheetId="45" r:id="rId6"/>
    <sheet name="Kudos (Endemol Shine)" sheetId="39" r:id="rId7"/>
    <sheet name="Left Bank (Sony)" sheetId="29" r:id="rId8"/>
    <sheet name="Lion TV (All3media)" sheetId="31" r:id="rId9"/>
    <sheet name="Love Productions (Sky)" sheetId="23" r:id="rId10"/>
    <sheet name="Mammoth Screen (ITV)" sheetId="46" r:id="rId11"/>
    <sheet name="Pulse Films (Vice Media)" sheetId="44" r:id="rId12"/>
    <sheet name="Red (Studio Canal)" sheetId="25" r:id="rId13"/>
  </sheets>
  <externalReferences>
    <externalReference r:id="rId14"/>
    <externalReference r:id="rId15"/>
  </externalReferences>
  <definedNames>
    <definedName name="Broadcast" localSheetId="5">'Pulse Films (Vice Media)'!$F$7:$G$13</definedName>
    <definedName name="Broadcast" localSheetId="11">'Pulse Films (Vice Media)'!$F$7:$G$13</definedName>
    <definedName name="Broadcast">#REF!</definedName>
  </definedNames>
  <calcPr calcId="181029" concurrentCalc="0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L14" i="41" l="1"/>
  <c r="K14" i="41"/>
  <c r="H14" i="25"/>
  <c r="H14" i="44"/>
  <c r="H14" i="31"/>
  <c r="H14" i="39"/>
  <c r="H14" i="43"/>
  <c r="I14" i="23"/>
  <c r="F14" i="23"/>
  <c r="H14" i="23"/>
  <c r="H11" i="41"/>
  <c r="I14" i="46"/>
  <c r="H14" i="41"/>
  <c r="L14" i="44"/>
  <c r="K14" i="44"/>
  <c r="K14" i="31"/>
  <c r="L14" i="31"/>
  <c r="H15" i="29"/>
  <c r="I15" i="29"/>
  <c r="L15" i="29"/>
  <c r="L14" i="39"/>
  <c r="K14" i="39"/>
  <c r="L14" i="43"/>
  <c r="K14" i="43"/>
  <c r="L14" i="25"/>
  <c r="K14" i="25"/>
  <c r="J13" i="42"/>
  <c r="L13" i="42"/>
  <c r="J14" i="42"/>
  <c r="G14" i="42"/>
  <c r="H14" i="42"/>
  <c r="I14" i="42"/>
  <c r="K14" i="42"/>
  <c r="L13" i="45"/>
  <c r="K13" i="45"/>
  <c r="H13" i="45"/>
  <c r="L14" i="40"/>
  <c r="H14" i="40"/>
  <c r="J13" i="44"/>
  <c r="K13" i="44"/>
  <c r="H5" i="44"/>
  <c r="Q4" i="25"/>
  <c r="H4" i="25"/>
  <c r="J11" i="23"/>
  <c r="K11" i="23"/>
  <c r="J10" i="23"/>
  <c r="K10" i="23"/>
  <c r="J9" i="23"/>
  <c r="K9" i="23"/>
  <c r="H10" i="40"/>
  <c r="J8" i="44"/>
  <c r="K8" i="44"/>
  <c r="H5" i="31"/>
  <c r="H6" i="31"/>
  <c r="H7" i="31"/>
  <c r="H8" i="31"/>
  <c r="H9" i="31"/>
  <c r="H10" i="31"/>
  <c r="H11" i="31"/>
  <c r="H12" i="31"/>
  <c r="H13" i="31"/>
  <c r="H4" i="31"/>
  <c r="H7" i="29"/>
  <c r="H8" i="29"/>
  <c r="H9" i="29"/>
  <c r="H10" i="29"/>
  <c r="H11" i="29"/>
  <c r="H12" i="29"/>
  <c r="H13" i="29"/>
  <c r="H14" i="29"/>
  <c r="J13" i="29"/>
  <c r="K13" i="29"/>
  <c r="H5" i="39"/>
  <c r="H6" i="39"/>
  <c r="H7" i="39"/>
  <c r="H9" i="39"/>
  <c r="H10" i="39"/>
  <c r="H11" i="39"/>
  <c r="H12" i="39"/>
  <c r="H13" i="39"/>
  <c r="H9" i="43"/>
  <c r="H10" i="43"/>
  <c r="H11" i="43"/>
  <c r="H12" i="43"/>
  <c r="H13" i="43"/>
  <c r="H11" i="25"/>
  <c r="H12" i="25"/>
  <c r="H13" i="25"/>
  <c r="H8" i="25"/>
  <c r="H12" i="23"/>
  <c r="H11" i="42"/>
  <c r="H12" i="42"/>
  <c r="H12" i="45"/>
  <c r="H11" i="45"/>
  <c r="J10" i="45"/>
  <c r="L10" i="45"/>
  <c r="Q8" i="25"/>
  <c r="H9" i="25"/>
  <c r="K11" i="40"/>
  <c r="L11" i="40"/>
  <c r="H9" i="42"/>
  <c r="Q9" i="40"/>
  <c r="L11" i="41"/>
  <c r="K11" i="41"/>
  <c r="U12" i="40"/>
  <c r="T12" i="40"/>
  <c r="U11" i="40"/>
  <c r="T11" i="40"/>
  <c r="U10" i="40"/>
  <c r="T10" i="40"/>
  <c r="T9" i="40"/>
  <c r="T8" i="40"/>
  <c r="U9" i="40"/>
  <c r="U8" i="40"/>
  <c r="Q10" i="40"/>
  <c r="H4" i="39"/>
  <c r="Q12" i="43"/>
  <c r="T12" i="43"/>
  <c r="U12" i="43"/>
  <c r="K12" i="43"/>
  <c r="L12" i="43"/>
  <c r="R5" i="46"/>
  <c r="U8" i="45"/>
  <c r="U9" i="45"/>
  <c r="U10" i="45"/>
  <c r="U11" i="45"/>
  <c r="U12" i="45"/>
  <c r="U7" i="45"/>
  <c r="T8" i="45"/>
  <c r="T9" i="45"/>
  <c r="T10" i="45"/>
  <c r="T11" i="45"/>
  <c r="T12" i="45"/>
  <c r="T7" i="45"/>
  <c r="H9" i="40"/>
  <c r="Q5" i="40"/>
  <c r="H11" i="40"/>
  <c r="H12" i="40"/>
  <c r="H13" i="40"/>
  <c r="H10" i="25"/>
  <c r="U13" i="25"/>
  <c r="T13" i="25"/>
  <c r="U12" i="25"/>
  <c r="T12" i="25"/>
  <c r="U11" i="25"/>
  <c r="T11" i="25"/>
  <c r="U10" i="25"/>
  <c r="T10" i="25"/>
  <c r="U9" i="25"/>
  <c r="T9" i="25"/>
  <c r="U8" i="25"/>
  <c r="T8" i="25"/>
  <c r="Q7" i="23"/>
  <c r="Q4" i="23"/>
  <c r="U13" i="42"/>
  <c r="T13" i="42"/>
  <c r="U12" i="42"/>
  <c r="T12" i="42"/>
  <c r="U11" i="42"/>
  <c r="T11" i="42"/>
  <c r="U10" i="42"/>
  <c r="T10" i="42"/>
  <c r="H10" i="42"/>
  <c r="U9" i="42"/>
  <c r="T9" i="42"/>
  <c r="U8" i="42"/>
  <c r="T8" i="42"/>
  <c r="H8" i="42"/>
  <c r="Q7" i="42"/>
  <c r="Q6" i="42"/>
  <c r="Q4" i="42"/>
  <c r="Q9" i="45"/>
  <c r="Q7" i="45"/>
  <c r="Q6" i="45"/>
  <c r="Q5" i="45"/>
  <c r="Q4" i="45"/>
  <c r="Q3" i="45"/>
  <c r="Q7" i="40"/>
  <c r="Q4" i="40"/>
  <c r="Q4" i="41"/>
  <c r="Q5" i="41"/>
  <c r="Q6" i="41"/>
  <c r="U12" i="41"/>
  <c r="U13" i="41"/>
  <c r="T12" i="41"/>
  <c r="T13" i="41"/>
  <c r="U10" i="41"/>
  <c r="U11" i="41"/>
  <c r="T10" i="41"/>
  <c r="T11" i="41"/>
  <c r="U9" i="41"/>
  <c r="T9" i="41"/>
  <c r="U8" i="41"/>
  <c r="T8" i="41"/>
  <c r="H4" i="23"/>
  <c r="H4" i="42"/>
  <c r="H3" i="45"/>
  <c r="K12" i="40"/>
  <c r="L12" i="40"/>
  <c r="L13" i="31"/>
  <c r="K13" i="31"/>
  <c r="L12" i="31"/>
  <c r="K12" i="31"/>
  <c r="L11" i="31"/>
  <c r="K11" i="31"/>
  <c r="L10" i="31"/>
  <c r="K10" i="31"/>
  <c r="L9" i="31"/>
  <c r="K9" i="31"/>
  <c r="U13" i="44"/>
  <c r="T13" i="44"/>
  <c r="U8" i="44"/>
  <c r="T8" i="44"/>
  <c r="S13" i="29"/>
  <c r="S14" i="29"/>
  <c r="T14" i="29"/>
  <c r="S12" i="29"/>
  <c r="T12" i="29"/>
  <c r="S11" i="29"/>
  <c r="T11" i="29"/>
  <c r="G13" i="46"/>
  <c r="G12" i="46"/>
  <c r="G11" i="46"/>
  <c r="G10" i="46"/>
  <c r="G9" i="46"/>
  <c r="G8" i="46"/>
  <c r="G7" i="46"/>
  <c r="G6" i="46"/>
  <c r="G5" i="46"/>
  <c r="H6" i="29"/>
  <c r="L9" i="29"/>
  <c r="L10" i="29"/>
  <c r="L11" i="29"/>
  <c r="L12" i="29"/>
  <c r="K9" i="29"/>
  <c r="K10" i="29"/>
  <c r="K11" i="29"/>
  <c r="K12" i="29"/>
  <c r="L14" i="29"/>
  <c r="K14" i="29"/>
  <c r="K13" i="39"/>
  <c r="L13" i="39"/>
  <c r="L11" i="39"/>
  <c r="K11" i="39"/>
  <c r="L10" i="39"/>
  <c r="K10" i="39"/>
  <c r="L9" i="39"/>
  <c r="K9" i="39"/>
  <c r="U8" i="39"/>
  <c r="T8" i="39"/>
  <c r="L8" i="39"/>
  <c r="K8" i="39"/>
  <c r="T13" i="39"/>
  <c r="U13" i="39"/>
  <c r="U9" i="39"/>
  <c r="T9" i="39"/>
  <c r="U10" i="39"/>
  <c r="T10" i="39"/>
  <c r="T12" i="39"/>
  <c r="T11" i="39"/>
  <c r="U11" i="39"/>
  <c r="U12" i="39"/>
  <c r="L12" i="39"/>
  <c r="K12" i="39"/>
  <c r="K13" i="43"/>
  <c r="L13" i="43"/>
  <c r="L11" i="43"/>
  <c r="K11" i="43"/>
  <c r="L10" i="43"/>
  <c r="K10" i="43"/>
  <c r="L9" i="43"/>
  <c r="K9" i="43"/>
  <c r="U8" i="43"/>
  <c r="T8" i="43"/>
  <c r="L8" i="43"/>
  <c r="K8" i="43"/>
  <c r="T13" i="43"/>
  <c r="U13" i="43"/>
  <c r="U9" i="43"/>
  <c r="U10" i="43"/>
  <c r="T9" i="43"/>
  <c r="T10" i="43"/>
  <c r="Q12" i="23"/>
  <c r="H13" i="23"/>
  <c r="K13" i="25"/>
  <c r="L13" i="25"/>
  <c r="L8" i="25"/>
  <c r="K8" i="25"/>
  <c r="K10" i="25"/>
  <c r="K11" i="25"/>
  <c r="K12" i="25"/>
  <c r="L10" i="25"/>
  <c r="L9" i="25"/>
  <c r="K9" i="25"/>
  <c r="L11" i="25"/>
  <c r="L12" i="25"/>
  <c r="V9" i="46"/>
  <c r="U9" i="46"/>
  <c r="R7" i="46"/>
  <c r="R6" i="46"/>
  <c r="V8" i="46"/>
  <c r="U8" i="46"/>
  <c r="L11" i="46"/>
  <c r="M11" i="46"/>
  <c r="L10" i="46"/>
  <c r="M10" i="46"/>
  <c r="L9" i="46"/>
  <c r="M9" i="46"/>
  <c r="M8" i="46"/>
  <c r="L8" i="46"/>
  <c r="M7" i="46"/>
  <c r="L7" i="46"/>
  <c r="M5" i="46"/>
  <c r="L5" i="46"/>
  <c r="M6" i="46"/>
  <c r="L6" i="46"/>
  <c r="T13" i="23"/>
  <c r="U13" i="23"/>
  <c r="U10" i="23"/>
  <c r="T10" i="23"/>
  <c r="U11" i="23"/>
  <c r="T11" i="23"/>
  <c r="U9" i="23"/>
  <c r="T9" i="23"/>
  <c r="L12" i="42"/>
  <c r="K12" i="42"/>
  <c r="L11" i="42"/>
  <c r="K11" i="42"/>
  <c r="L10" i="42"/>
  <c r="K10" i="42"/>
  <c r="L9" i="42"/>
  <c r="K9" i="42"/>
  <c r="L8" i="42"/>
  <c r="K8" i="42"/>
  <c r="L11" i="45"/>
  <c r="L12" i="45"/>
  <c r="K12" i="45"/>
  <c r="K11" i="45"/>
  <c r="K10" i="45"/>
  <c r="L9" i="45"/>
  <c r="K9" i="45"/>
  <c r="L8" i="45"/>
  <c r="K8" i="45"/>
  <c r="K7" i="45"/>
  <c r="L7" i="45"/>
  <c r="L12" i="41"/>
  <c r="K12" i="41"/>
  <c r="L13" i="41"/>
  <c r="K13" i="41"/>
  <c r="K10" i="41"/>
  <c r="L10" i="41"/>
  <c r="K9" i="41"/>
  <c r="L9" i="41"/>
  <c r="L8" i="41"/>
  <c r="K8" i="41"/>
  <c r="L7" i="41"/>
  <c r="K7" i="41"/>
  <c r="L6" i="41"/>
  <c r="K6" i="41"/>
  <c r="L5" i="41"/>
  <c r="K5" i="41"/>
  <c r="H12" i="41"/>
  <c r="L4" i="41"/>
  <c r="K4" i="41"/>
  <c r="L10" i="40"/>
  <c r="K10" i="40"/>
  <c r="L9" i="40"/>
  <c r="K9" i="40"/>
  <c r="L8" i="40"/>
  <c r="K8" i="40"/>
  <c r="U11" i="43"/>
  <c r="T11" i="43"/>
  <c r="I12" i="46"/>
  <c r="I13" i="46"/>
  <c r="I11" i="46"/>
  <c r="I10" i="46"/>
  <c r="I9" i="46"/>
  <c r="I8" i="46"/>
  <c r="I7" i="46"/>
  <c r="I6" i="46"/>
  <c r="I5" i="46"/>
  <c r="I4" i="46"/>
  <c r="T12" i="23"/>
  <c r="L12" i="23"/>
  <c r="K12" i="23"/>
  <c r="U12" i="23"/>
  <c r="H5" i="40"/>
  <c r="H6" i="40"/>
  <c r="H7" i="40"/>
  <c r="H7" i="42"/>
  <c r="Q6" i="25"/>
  <c r="Q7" i="25"/>
  <c r="Q9" i="25"/>
  <c r="Q10" i="25"/>
  <c r="Q11" i="25"/>
  <c r="Q12" i="25"/>
  <c r="Q13" i="25"/>
  <c r="Q6" i="29"/>
  <c r="Q7" i="29"/>
  <c r="Q8" i="29"/>
  <c r="Q9" i="29"/>
  <c r="Q10" i="29"/>
  <c r="Q11" i="29"/>
  <c r="Q12" i="29"/>
  <c r="Q13" i="29"/>
  <c r="Q14" i="29"/>
  <c r="H7" i="23"/>
  <c r="H9" i="23"/>
  <c r="H10" i="23"/>
  <c r="H11" i="23"/>
  <c r="Q5" i="39"/>
  <c r="Q6" i="39"/>
  <c r="Q7" i="39"/>
  <c r="Q9" i="39"/>
  <c r="Q10" i="39"/>
  <c r="Q11" i="39"/>
  <c r="Q12" i="39"/>
  <c r="Q13" i="39"/>
  <c r="Q4" i="39"/>
  <c r="H5" i="42"/>
  <c r="H6" i="42"/>
  <c r="Q8" i="42"/>
  <c r="Q9" i="42"/>
  <c r="Q10" i="42"/>
  <c r="Q11" i="42"/>
  <c r="Q12" i="42"/>
  <c r="H13" i="42"/>
  <c r="H5" i="43"/>
  <c r="H6" i="43"/>
  <c r="Q9" i="43"/>
  <c r="Q10" i="43"/>
  <c r="Q11" i="43"/>
  <c r="Q13" i="43"/>
  <c r="H4" i="43"/>
  <c r="H6" i="44"/>
  <c r="H7" i="44"/>
  <c r="H8" i="44"/>
  <c r="H9" i="44"/>
  <c r="H10" i="44"/>
  <c r="H11" i="44"/>
  <c r="H12" i="44"/>
  <c r="H13" i="44"/>
  <c r="H4" i="40"/>
  <c r="H5" i="41"/>
  <c r="H6" i="41"/>
  <c r="H7" i="41"/>
  <c r="H8" i="41"/>
  <c r="H9" i="41"/>
  <c r="H10" i="41"/>
  <c r="H13" i="41"/>
  <c r="H4" i="45"/>
  <c r="H5" i="45"/>
  <c r="H6" i="45"/>
  <c r="H7" i="45"/>
  <c r="H8" i="45"/>
  <c r="H9" i="45"/>
  <c r="H10" i="45"/>
  <c r="Q11" i="45"/>
  <c r="Q12" i="45"/>
  <c r="Q6" i="31"/>
  <c r="Q4" i="31"/>
  <c r="Q5" i="31"/>
  <c r="Q7" i="31"/>
  <c r="Q8" i="31"/>
  <c r="Q9" i="31"/>
  <c r="Q10" i="31"/>
  <c r="Q11" i="31"/>
  <c r="Q12" i="31"/>
  <c r="Q13" i="31"/>
  <c r="T13" i="29"/>
  <c r="H4" i="41"/>
  <c r="J13" i="23"/>
  <c r="K13" i="23"/>
  <c r="K15" i="29"/>
  <c r="L14" i="42"/>
  <c r="K13" i="42"/>
</calcChain>
</file>

<file path=xl/sharedStrings.xml><?xml version="1.0" encoding="utf-8"?>
<sst xmlns="http://schemas.openxmlformats.org/spreadsheetml/2006/main" count="727" uniqueCount="228">
  <si>
    <t>Category</t>
  </si>
  <si>
    <t>Founded</t>
  </si>
  <si>
    <t>Year</t>
  </si>
  <si>
    <t>Turnover</t>
  </si>
  <si>
    <t>Operating Profit</t>
  </si>
  <si>
    <t>Production Company</t>
  </si>
  <si>
    <t>Hat Trick</t>
  </si>
  <si>
    <t>Hartswood Films</t>
  </si>
  <si>
    <t>True Indie (Mid)</t>
  </si>
  <si>
    <t>Keo Films</t>
  </si>
  <si>
    <t>True Indie (Large)</t>
  </si>
  <si>
    <t>Part VI (Large)</t>
  </si>
  <si>
    <t>Blast! Films (Sky)</t>
  </si>
  <si>
    <t>VI (Large)</t>
  </si>
  <si>
    <t>Love Productions (Sky)</t>
  </si>
  <si>
    <t>Red Production Company (Studio Canal)</t>
  </si>
  <si>
    <t>Firecracker (Tinopolis)</t>
  </si>
  <si>
    <t>Conglom UK (Large)</t>
  </si>
  <si>
    <t>Kudos (Endemol Shine)</t>
  </si>
  <si>
    <t>Conglom Non-UK (Large)</t>
  </si>
  <si>
    <t>Left Bank Pictures (Sony)</t>
  </si>
  <si>
    <t>Lion TV</t>
  </si>
  <si>
    <t>Pulse Films (Vice Media)</t>
  </si>
  <si>
    <t>Hartswood</t>
  </si>
  <si>
    <t>Blast! Films (Sky),</t>
  </si>
  <si>
    <t>Mammoth (ITV)</t>
  </si>
  <si>
    <t>Red Production Co. (Studio Canal)</t>
  </si>
  <si>
    <t>Left Bank (Sony)</t>
  </si>
  <si>
    <t>Lion (All3media/Liberty Global)</t>
  </si>
  <si>
    <t>n/a</t>
  </si>
  <si>
    <t>Change of Ownership</t>
  </si>
  <si>
    <t xml:space="preserve">    </t>
  </si>
  <si>
    <t>2007 &amp; 2011-CY</t>
  </si>
  <si>
    <t>CH Accounts</t>
  </si>
  <si>
    <t>Production Co.</t>
  </si>
  <si>
    <t>Broadcast Turnover</t>
  </si>
  <si>
    <t>Televisual Turnover</t>
  </si>
  <si>
    <t>2013-CY</t>
  </si>
  <si>
    <t>Televisual Production 100</t>
  </si>
  <si>
    <t xml:space="preserve">Broadcast Indie Survey </t>
  </si>
  <si>
    <t>2007-2009</t>
  </si>
  <si>
    <t>2007-2009, 2011-2012</t>
  </si>
  <si>
    <t>2008-2009, 2016</t>
  </si>
  <si>
    <t>December: StudioCanal majority stake</t>
  </si>
  <si>
    <t>December: Tinopolis majority stake</t>
  </si>
  <si>
    <t xml:space="preserve"> </t>
  </si>
  <si>
    <t>Shine aquires majority stake (Dec 2006)</t>
  </si>
  <si>
    <t>June: 21st Century Fox spun off from News Corp</t>
  </si>
  <si>
    <t>February: News Corp acquires Shine</t>
  </si>
  <si>
    <t xml:space="preserve">December: Endemol Shine formed </t>
  </si>
  <si>
    <t>August: Sony majority stake</t>
  </si>
  <si>
    <t>z</t>
  </si>
  <si>
    <t>March: Vice Media majority stake</t>
  </si>
  <si>
    <t>July: Sky majority stake (Part VI? )</t>
  </si>
  <si>
    <t>July: Sky  70% stake</t>
  </si>
  <si>
    <t>Buyback from RDF</t>
  </si>
  <si>
    <t xml:space="preserve">   </t>
  </si>
  <si>
    <t>All3Media pre-2007</t>
  </si>
  <si>
    <t>Margin (%)</t>
  </si>
  <si>
    <t>Notes</t>
  </si>
  <si>
    <t>Mammoth Screen (ITV)</t>
  </si>
  <si>
    <t>ITV 25% stake</t>
  </si>
  <si>
    <t>ITV 75% stake</t>
  </si>
  <si>
    <t>2008-CY</t>
  </si>
  <si>
    <t>YoY Change</t>
  </si>
  <si>
    <t>No BIS figs or CH figs for 2010</t>
  </si>
  <si>
    <t>CH Total is sum of Two accounting periods to change from June accounting to December accs.  June £42,470,055m + December  £11,120,000m. Operating Profit June £4285074 December -£991181 (Euro/RoW Split on June fig only)</t>
  </si>
  <si>
    <t>First accounts 2008</t>
  </si>
  <si>
    <t>Total Turnover</t>
  </si>
  <si>
    <t>UK Turnover</t>
  </si>
  <si>
    <t>International Turnover</t>
  </si>
  <si>
    <t>UK Turnover as % of total</t>
  </si>
  <si>
    <t xml:space="preserve">International Turnover </t>
  </si>
  <si>
    <t>No CH or BIS profit data. No report to TP 100</t>
  </si>
  <si>
    <t>No TP 100 figs</t>
  </si>
  <si>
    <t xml:space="preserve"> Domestic/international figs unavailable</t>
  </si>
  <si>
    <t>TP100 fig corresponds with previous year BIS. Domestic/international figs unavailable</t>
  </si>
  <si>
    <t>All figs consistent</t>
  </si>
  <si>
    <t>TP100 fig corresponds with BIS 2009 figure found in BIS 2010. Domestic/international figs unavailable</t>
  </si>
  <si>
    <t xml:space="preserve">All t/o figs inconsistent. TP100 fig corresponds with previous year BIS. Domestic/international figs unavailable. Insufficient prior data to estimate. </t>
  </si>
  <si>
    <t>No CH figs for this year. TP 100 states "statutory figure awaiting board approval".</t>
  </si>
  <si>
    <t>TP 100 states "statutory figure awaiting board approval".</t>
  </si>
  <si>
    <t xml:space="preserve">Disparity between CH figs and BIS figs. Possibly inclusion/exclusion of international? </t>
  </si>
  <si>
    <t xml:space="preserve">Disparity between CH figs and BIS figs . Possibly inclusion/exclusion of international? </t>
  </si>
  <si>
    <t>No CH figs for this year. BIS survey Profit fig unusually high for company and sector averages in subsequent years</t>
  </si>
  <si>
    <t>No TP 100 data</t>
  </si>
  <si>
    <t>This is minus joint venture. Decision required for this and other companies. 2007 &amp; 2008 accs state  turnover derived from principal activity conducted in UK. No TP 100 data</t>
  </si>
  <si>
    <t>Significant dicrepancy between all sources</t>
  </si>
  <si>
    <t>TP 100 consistent with previous year CH &amp; BIS</t>
  </si>
  <si>
    <t>No BIS fig for 2008. TP 100 figs consistent with previous year CH</t>
  </si>
  <si>
    <t>No BIS data. TP 100 consistent with previous year CH &amp; BIS</t>
  </si>
  <si>
    <t>No BIS or TP 100 data</t>
  </si>
  <si>
    <t>No BIS or TP 100 data. From 2015 CH Accs state 100% of turnover attributable to UK activity.</t>
  </si>
  <si>
    <t>Alternative Data</t>
  </si>
  <si>
    <t>Extension to accounting period Sept 07. No accs for 2007.</t>
  </si>
  <si>
    <t>Most productions were produced through Special Purpose Vehicles rather than Red Prod Co itself. Red SPVs are generally loss-making</t>
  </si>
  <si>
    <t>No TP 100 entry</t>
  </si>
  <si>
    <t>TP 100 notes state "Branded content is proving a major growth area, now accounting for 24% of revenues."</t>
  </si>
  <si>
    <t>Listed in BIS as 'Kudos Film and Television'. Check CH. No TP 100 data." many of the highest profile mid-ranking indies have been snapped up by superindies, disappearing from our listings as a result." ( TP 100 2007 p.2)</t>
  </si>
  <si>
    <t>Shine Group reports to TP 100</t>
  </si>
  <si>
    <t>CH accounting period extended June 2011 2011 seems to be missed out Shine Group reports to TP 100.</t>
  </si>
  <si>
    <t>Kudos data included within Shine Group TP 100 entry.</t>
  </si>
  <si>
    <t xml:space="preserve">CH accs state turnover relates wholly to the campany's principal activity in the UK. </t>
  </si>
  <si>
    <t>Projected figure of £23m turnover in ALl3media TP 100 entry</t>
  </si>
  <si>
    <t xml:space="preserve"> No TP 100 data. All3Media reports for group.</t>
  </si>
  <si>
    <t>From 2012 turnover includes revenue from joint venture. This is subtracted to arrive at turnover figure used here. No BIS data.</t>
  </si>
  <si>
    <t>Double Check BIS and TP 100 for PULSE!</t>
  </si>
  <si>
    <t>UK/International</t>
  </si>
  <si>
    <t>Profit</t>
  </si>
  <si>
    <t>All t/o figs contradict. TP100 fig corresponds with previous year CH &amp; BIS. CH states 100% of turnover derived from UK activity</t>
  </si>
  <si>
    <t>All years except 2009</t>
  </si>
  <si>
    <t>All years except 2015 &amp; 2017</t>
  </si>
  <si>
    <t>2012-CY</t>
  </si>
  <si>
    <t>No Data</t>
  </si>
  <si>
    <t>2007-2010 &amp;  2012-2013</t>
  </si>
  <si>
    <t>2011-2015</t>
  </si>
  <si>
    <t>2007-2010 &amp; 2013</t>
  </si>
  <si>
    <t>All years</t>
  </si>
  <si>
    <t xml:space="preserve">All years </t>
  </si>
  <si>
    <t>2011-CY</t>
  </si>
  <si>
    <t>2007, 2009, 2010, 2012</t>
  </si>
  <si>
    <t>2007 &amp; 2010-CY</t>
  </si>
  <si>
    <t>2007-2011 &amp; 2013</t>
  </si>
  <si>
    <t>2007, 2008, 2011, 2013</t>
  </si>
  <si>
    <t>2007-2013</t>
  </si>
  <si>
    <t>2010-2013 &amp; 2015-CY</t>
  </si>
  <si>
    <t>TBC</t>
  </si>
  <si>
    <t>All years except 2010</t>
  </si>
  <si>
    <t>2007 &amp; 2009-2016</t>
  </si>
  <si>
    <t>2008-2014</t>
  </si>
  <si>
    <t>2009-2012</t>
  </si>
  <si>
    <t>2011, 2012</t>
  </si>
  <si>
    <t>2009, 2010</t>
  </si>
  <si>
    <t xml:space="preserve">2008, 2009, 2011-2013 </t>
  </si>
  <si>
    <t>2008, 2009, 2011</t>
  </si>
  <si>
    <t>2012, 2013</t>
  </si>
  <si>
    <t>2007, 2009-2013, 2015-CY</t>
  </si>
  <si>
    <t>2007, 2012, 2013</t>
  </si>
  <si>
    <t>2007-2009 &amp; 2013-CY</t>
  </si>
  <si>
    <t>2007-2009 &amp; 2012-CY</t>
  </si>
  <si>
    <t>2010-CY</t>
  </si>
  <si>
    <t>No data</t>
  </si>
  <si>
    <t>All years except 2011</t>
  </si>
  <si>
    <t>CH splits market by Europe and RoW. CH splits production revenue and distribution revenue</t>
  </si>
  <si>
    <t>2012-2015 &amp; 2017</t>
  </si>
  <si>
    <t xml:space="preserve"> Profit</t>
  </si>
  <si>
    <t xml:space="preserve">TP 100 is only source. Figs not consistent with BIS for previous year. Domestic/international figs unavailable </t>
  </si>
  <si>
    <t>Decision</t>
  </si>
  <si>
    <t xml:space="preserve">Decision </t>
  </si>
  <si>
    <t>First year of CH figs.  All figs consistent. 100% UK share seems implausible.</t>
  </si>
  <si>
    <t>BIS turnover &amp; profit. No split data</t>
  </si>
  <si>
    <t>TP 100 &amp; profit. No split data</t>
  </si>
  <si>
    <t xml:space="preserve">CH turnover &amp; profit. No split data. </t>
  </si>
  <si>
    <t>UK/Int split heavily skewed towards international. Why? TP100: No report</t>
  </si>
  <si>
    <t>CH</t>
  </si>
  <si>
    <t>CH turnover &amp; profit. No split data</t>
  </si>
  <si>
    <t xml:space="preserve"> TP 100 turnover and profit. No split data</t>
  </si>
  <si>
    <t>BIS turnover and profit. No split</t>
  </si>
  <si>
    <t>Split seems unconvincing</t>
  </si>
  <si>
    <t>BIS turnover &amp; profit. No split data.</t>
  </si>
  <si>
    <t>CH turnover &amp; profit. No split data.</t>
  </si>
  <si>
    <t>TP 100 turnover &amp; profit. No split data</t>
  </si>
  <si>
    <t>All data inconsistent.</t>
  </si>
  <si>
    <t>Very high international share!</t>
  </si>
  <si>
    <t>Turnover fig is less £12.1m income from joint ventures. No BIS or TP 100 entry for this year. 2015 turnover taken from 2017 BIS . Curiously low international share of turnover for a company with well-deveoped international relationships..</t>
  </si>
  <si>
    <t xml:space="preserve">CH </t>
  </si>
  <si>
    <t>2011-2014 &amp; 2016</t>
  </si>
  <si>
    <t>2007-2012, 2014, 2017</t>
  </si>
  <si>
    <t xml:space="preserve"> 2009-CY</t>
  </si>
  <si>
    <t>2009-CY</t>
  </si>
  <si>
    <t>2015-CY</t>
  </si>
  <si>
    <r>
      <t xml:space="preserve">BIS turnover &amp; split. </t>
    </r>
    <r>
      <rPr>
        <b/>
        <sz val="14"/>
        <rFont val="Calibri"/>
        <family val="2"/>
        <scheme val="minor"/>
      </rPr>
      <t>Profit TBC</t>
    </r>
  </si>
  <si>
    <r>
      <t xml:space="preserve">* </t>
    </r>
    <r>
      <rPr>
        <b/>
        <sz val="14"/>
        <rFont val="Calibri"/>
        <family val="2"/>
        <scheme val="minor"/>
      </rPr>
      <t xml:space="preserve">Leave gap or estimate based on company performance in other years? Margin in most years is far higher than sector average for company of this size </t>
    </r>
  </si>
  <si>
    <t>All sources contradict</t>
  </si>
  <si>
    <t>CH &amp; BIS t/o consistent but UK/Int split inconsistent</t>
  </si>
  <si>
    <t xml:space="preserve">CH accs state turnover arises solely from the value of goods and services solely in the UK. </t>
  </si>
  <si>
    <t>CH margin significantly higher than sector average from 2010 onwards.</t>
  </si>
  <si>
    <t>BIS</t>
  </si>
  <si>
    <t>No BIS or TP 100 data. RECHECK!!! CH data inconsistent with these sources across the period.</t>
  </si>
  <si>
    <t>Leave blank ???</t>
  </si>
  <si>
    <t>Companies house</t>
  </si>
  <si>
    <t>Data Sources Used</t>
  </si>
  <si>
    <t xml:space="preserve">Difference between CH and BIS is of a similar value to international. Review CH for holding company type accs. </t>
  </si>
  <si>
    <t>CH and BIS contradict. TP 100 consistent with previous year BIS</t>
  </si>
  <si>
    <t>TP 100</t>
  </si>
  <si>
    <t xml:space="preserve">* Broadcast Indie Surveys figs are consderably higher than CH. Review CH for holding company type accs. </t>
  </si>
  <si>
    <t>CH revenue split expressed as a % rather than number. No Broadcast figs for splits by territory.</t>
  </si>
  <si>
    <t>Difference between CH &amp; BIS consistent with international revenue.No TP 100 data</t>
  </si>
  <si>
    <t>Difference between CH &amp; BIS consistent with international revenue.</t>
  </si>
  <si>
    <r>
      <t xml:space="preserve">BIS turnover &amp; split. </t>
    </r>
    <r>
      <rPr>
        <b/>
        <sz val="14"/>
        <rFont val="Calibri"/>
        <family val="2"/>
        <scheme val="minor"/>
      </rPr>
      <t>Profit leave blank.</t>
    </r>
  </si>
  <si>
    <t xml:space="preserve"> BIS turnover.No split data</t>
  </si>
  <si>
    <t>BIS turnover &amp; margin. No split.</t>
  </si>
  <si>
    <t>TP 100 turnover.   No split data</t>
  </si>
  <si>
    <t>TP 100 turnover.  No split data</t>
  </si>
  <si>
    <t>TP 100 turnover.  No split data.</t>
  </si>
  <si>
    <t>CH turnover &amp; profit</t>
  </si>
  <si>
    <r>
      <t xml:space="preserve">BIS. </t>
    </r>
    <r>
      <rPr>
        <b/>
        <sz val="14"/>
        <rFont val="Calibri"/>
        <family val="2"/>
        <scheme val="minor"/>
      </rPr>
      <t>100% Split???</t>
    </r>
    <r>
      <rPr>
        <sz val="14"/>
        <rFont val="Calibri"/>
        <family val="2"/>
        <scheme val="minor"/>
      </rPr>
      <t xml:space="preserve"> </t>
    </r>
  </si>
  <si>
    <r>
      <t xml:space="preserve">CH. </t>
    </r>
    <r>
      <rPr>
        <b/>
        <sz val="14"/>
        <rFont val="Calibri"/>
        <family val="2"/>
        <scheme val="minor"/>
      </rPr>
      <t xml:space="preserve">100 split??? </t>
    </r>
  </si>
  <si>
    <r>
      <t xml:space="preserve">CH turnover &amp; profit. </t>
    </r>
    <r>
      <rPr>
        <b/>
        <sz val="14"/>
        <rFont val="Calibri"/>
        <family val="2"/>
        <scheme val="minor"/>
      </rPr>
      <t>Split TBC</t>
    </r>
  </si>
  <si>
    <t xml:space="preserve"> BIS.  No split data.</t>
  </si>
  <si>
    <t xml:space="preserve">BIS. </t>
  </si>
  <si>
    <t>BIS.</t>
  </si>
  <si>
    <t xml:space="preserve">BIS. No split data. </t>
  </si>
  <si>
    <t>BIS. No split data</t>
  </si>
  <si>
    <r>
      <t>BIS turnover and split.</t>
    </r>
    <r>
      <rPr>
        <b/>
        <sz val="14"/>
        <rFont val="Calibri"/>
        <family val="2"/>
        <scheme val="minor"/>
      </rPr>
      <t xml:space="preserve"> Apply CH profit figure to BISTO</t>
    </r>
  </si>
  <si>
    <r>
      <t xml:space="preserve">BIS turnover and split. </t>
    </r>
    <r>
      <rPr>
        <b/>
        <sz val="14"/>
        <rFont val="Calibri"/>
        <family val="2"/>
        <scheme val="minor"/>
      </rPr>
      <t>Apply CH profit figure to BISTO</t>
    </r>
  </si>
  <si>
    <r>
      <t>CH turnover &amp; profit.</t>
    </r>
    <r>
      <rPr>
        <b/>
        <sz val="14"/>
        <rFont val="Calibri"/>
        <family val="2"/>
        <scheme val="minor"/>
      </rPr>
      <t xml:space="preserve"> Apply BIS split percentage to CH t/o.</t>
    </r>
  </si>
  <si>
    <r>
      <t xml:space="preserve">BIS. </t>
    </r>
    <r>
      <rPr>
        <b/>
        <sz val="14"/>
        <rFont val="Calibri"/>
        <family val="2"/>
        <scheme val="minor"/>
      </rPr>
      <t>100% Split??? Apply CH profit to BISTO???</t>
    </r>
  </si>
  <si>
    <r>
      <t xml:space="preserve">BIS. </t>
    </r>
    <r>
      <rPr>
        <b/>
        <sz val="14"/>
        <rFont val="Calibri"/>
        <family val="2"/>
        <scheme val="minor"/>
      </rPr>
      <t>100% Split???</t>
    </r>
  </si>
  <si>
    <r>
      <t xml:space="preserve">BIS. </t>
    </r>
    <r>
      <rPr>
        <b/>
        <sz val="14"/>
        <rFont val="Calibri"/>
        <family val="2"/>
        <scheme val="minor"/>
      </rPr>
      <t>Apply CH profit to BISTO???</t>
    </r>
  </si>
  <si>
    <r>
      <t xml:space="preserve">BIS. </t>
    </r>
    <r>
      <rPr>
        <b/>
        <sz val="14"/>
        <rFont val="Calibri"/>
        <family val="2"/>
        <scheme val="minor"/>
      </rPr>
      <t>100% Split???</t>
    </r>
    <r>
      <rPr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Apply CH profit to BISTO???</t>
    </r>
  </si>
  <si>
    <r>
      <t xml:space="preserve">BIS. No split data. </t>
    </r>
    <r>
      <rPr>
        <b/>
        <sz val="14"/>
        <rFont val="Calibri"/>
        <family val="2"/>
        <scheme val="minor"/>
      </rPr>
      <t>Apply CH profit to BISTO?</t>
    </r>
  </si>
  <si>
    <r>
      <t xml:space="preserve">CH 2010 turnover has been revised in 2012 Accs. </t>
    </r>
    <r>
      <rPr>
        <b/>
        <sz val="14"/>
        <rFont val="Calibri"/>
        <family val="2"/>
        <scheme val="minor"/>
      </rPr>
      <t>CHECK THE FIGURE USED IN DATABASE!</t>
    </r>
    <r>
      <rPr>
        <sz val="14"/>
        <rFont val="Calibri"/>
        <family val="2"/>
        <scheme val="minor"/>
      </rPr>
      <t xml:space="preserve"> Accs state 100% of turnover from UK and Europe. Shine Group reports to TP 100.. </t>
    </r>
  </si>
  <si>
    <r>
      <t xml:space="preserve">BIS turnover &amp; split. </t>
    </r>
    <r>
      <rPr>
        <b/>
        <sz val="14"/>
        <rFont val="Calibri"/>
        <family val="2"/>
        <scheme val="minor"/>
      </rPr>
      <t>No profit data. Estimate?</t>
    </r>
  </si>
  <si>
    <r>
      <t xml:space="preserve">BIS turnover &amp; split. </t>
    </r>
    <r>
      <rPr>
        <b/>
        <sz val="14"/>
        <rFont val="Calibri"/>
        <family val="2"/>
        <scheme val="minor"/>
      </rPr>
      <t>Apply CH profit to BISTO???</t>
    </r>
  </si>
  <si>
    <r>
      <t xml:space="preserve">BIS turnover &amp; split. </t>
    </r>
    <r>
      <rPr>
        <b/>
        <sz val="14"/>
        <rFont val="Calibri"/>
        <family val="2"/>
        <scheme val="minor"/>
      </rPr>
      <t>Apply CH profit to BISTO??</t>
    </r>
  </si>
  <si>
    <r>
      <t xml:space="preserve">BIS. </t>
    </r>
    <r>
      <rPr>
        <b/>
        <sz val="14"/>
        <rFont val="Calibri"/>
        <family val="2"/>
        <scheme val="minor"/>
      </rPr>
      <t>Apply CH operating profit to BISTO???</t>
    </r>
  </si>
  <si>
    <r>
      <t xml:space="preserve">BIS. </t>
    </r>
    <r>
      <rPr>
        <b/>
        <sz val="14"/>
        <rFont val="Calibri"/>
        <family val="2"/>
        <scheme val="minor"/>
      </rPr>
      <t>Apply CH operating profit to BISTO??? Apply CH split to Bisto?</t>
    </r>
  </si>
  <si>
    <r>
      <t xml:space="preserve">BIS. </t>
    </r>
    <r>
      <rPr>
        <b/>
        <sz val="14"/>
        <rFont val="Calibri"/>
        <family val="2"/>
        <scheme val="minor"/>
      </rPr>
      <t>Apply CH operating profit to BISTO?</t>
    </r>
  </si>
  <si>
    <r>
      <t>BIS.</t>
    </r>
    <r>
      <rPr>
        <b/>
        <sz val="14"/>
        <rFont val="Calibri"/>
        <family val="2"/>
        <scheme val="minor"/>
      </rPr>
      <t xml:space="preserve"> Apply CH operating profit to BISTO?</t>
    </r>
  </si>
  <si>
    <r>
      <t xml:space="preserve">CH turnover &amp; profit. </t>
    </r>
    <r>
      <rPr>
        <b/>
        <sz val="14"/>
        <rFont val="Calibri"/>
        <family val="2"/>
        <scheme val="minor"/>
      </rPr>
      <t>Apply BIS split to CH t/o???</t>
    </r>
  </si>
  <si>
    <r>
      <t>CH turnover &amp; profit.</t>
    </r>
    <r>
      <rPr>
        <b/>
        <sz val="14"/>
        <rFont val="Calibri"/>
        <family val="2"/>
        <scheme val="minor"/>
      </rPr>
      <t>100% split???</t>
    </r>
  </si>
  <si>
    <r>
      <t xml:space="preserve">CH turnover &amp; profit. </t>
    </r>
    <r>
      <rPr>
        <b/>
        <sz val="14"/>
        <rFont val="Calibri"/>
        <family val="2"/>
        <scheme val="minor"/>
      </rPr>
      <t>100% split???</t>
    </r>
  </si>
  <si>
    <r>
      <t>CH turnover &amp; profit.</t>
    </r>
    <r>
      <rPr>
        <b/>
        <sz val="14"/>
        <rFont val="Calibri"/>
        <family val="2"/>
        <scheme val="minor"/>
      </rPr>
      <t xml:space="preserve"> Apply BIS split percentage to CH t/o data.</t>
    </r>
  </si>
  <si>
    <r>
      <t xml:space="preserve">BIS turnover &amp; split. </t>
    </r>
    <r>
      <rPr>
        <b/>
        <sz val="14"/>
        <rFont val="Calibri"/>
        <family val="2"/>
        <scheme val="minor"/>
      </rPr>
      <t>Apply CH profit fig to BISTO?</t>
    </r>
  </si>
  <si>
    <r>
      <t xml:space="preserve">BIS. </t>
    </r>
    <r>
      <rPr>
        <b/>
        <sz val="14"/>
        <rFont val="Calibri"/>
        <family val="2"/>
        <scheme val="minor"/>
      </rPr>
      <t>Apply CH profit figure to BISTO???</t>
    </r>
  </si>
  <si>
    <t>2016*</t>
  </si>
  <si>
    <t>Combined data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</si>
</sst>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"/>
    <numFmt numFmtId="165" formatCode="0.0000%"/>
    <numFmt numFmtId="166" formatCode="0.0%"/>
    <numFmt numFmtId="167" formatCode="&quot;£&quot;#,##0.0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9C65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4"/>
      <color rgb="FF0061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5B3D7"/>
        <bgColor rgb="FF000000"/>
      </patternFill>
    </fill>
    <fill>
      <patternFill patternType="solid">
        <fgColor rgb="FFFFCC99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</borders>
  <cellStyleXfs count="8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9" borderId="13" applyNumberFormat="0" applyAlignment="0" applyProtection="0"/>
    <xf numFmtId="0" fontId="23" fillId="0" borderId="14" applyNumberFormat="0" applyFill="0" applyAlignment="0" applyProtection="0"/>
  </cellStyleXfs>
  <cellXfs count="345">
    <xf numFmtId="0" fontId="0" fillId="0" borderId="0" xfId="0"/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164" fontId="9" fillId="0" borderId="0" xfId="0" applyNumberFormat="1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/>
    <xf numFmtId="0" fontId="14" fillId="0" borderId="0" xfId="0" applyFont="1" applyBorder="1" applyAlignment="1">
      <alignment horizontal="center" vertical="center" wrapText="1"/>
    </xf>
    <xf numFmtId="164" fontId="13" fillId="4" borderId="4" xfId="19" applyNumberFormat="1" applyFont="1" applyBorder="1" applyAlignment="1">
      <alignment horizontal="center" vertical="center"/>
    </xf>
    <xf numFmtId="0" fontId="14" fillId="0" borderId="0" xfId="0" applyFont="1" applyBorder="1"/>
    <xf numFmtId="164" fontId="13" fillId="6" borderId="4" xfId="28" applyNumberFormat="1" applyFont="1" applyBorder="1" applyAlignment="1">
      <alignment horizontal="center" vertical="center"/>
    </xf>
    <xf numFmtId="9" fontId="13" fillId="6" borderId="4" xfId="28" applyNumberFormat="1" applyFont="1" applyBorder="1" applyAlignment="1">
      <alignment horizontal="center" vertical="center" wrapText="1"/>
    </xf>
    <xf numFmtId="164" fontId="15" fillId="3" borderId="4" xfId="18" applyNumberFormat="1" applyFont="1" applyBorder="1" applyAlignment="1">
      <alignment horizontal="center" vertical="center"/>
    </xf>
    <xf numFmtId="9" fontId="15" fillId="3" borderId="4" xfId="18" applyNumberFormat="1" applyFont="1" applyBorder="1" applyAlignment="1">
      <alignment horizontal="center" vertical="center" wrapText="1"/>
    </xf>
    <xf numFmtId="164" fontId="13" fillId="3" borderId="4" xfId="18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164" fontId="14" fillId="4" borderId="4" xfId="19" applyNumberFormat="1" applyFont="1" applyBorder="1" applyAlignment="1">
      <alignment horizontal="center" vertical="center" wrapText="1"/>
    </xf>
    <xf numFmtId="164" fontId="14" fillId="4" borderId="4" xfId="19" applyNumberFormat="1" applyFont="1" applyBorder="1" applyAlignment="1">
      <alignment horizontal="center" vertical="center"/>
    </xf>
    <xf numFmtId="9" fontId="14" fillId="4" borderId="4" xfId="19" applyNumberFormat="1" applyFont="1" applyBorder="1" applyAlignment="1">
      <alignment horizontal="center" vertical="center" wrapText="1"/>
    </xf>
    <xf numFmtId="164" fontId="15" fillId="3" borderId="4" xfId="18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9" fontId="16" fillId="0" borderId="4" xfId="0" applyNumberFormat="1" applyFont="1" applyBorder="1" applyAlignment="1">
      <alignment horizontal="center" vertical="center" wrapText="1"/>
    </xf>
    <xf numFmtId="9" fontId="17" fillId="4" borderId="4" xfId="19" applyNumberFormat="1" applyFont="1" applyBorder="1" applyAlignment="1">
      <alignment horizontal="center" vertical="center"/>
    </xf>
    <xf numFmtId="164" fontId="17" fillId="4" borderId="4" xfId="19" applyNumberFormat="1" applyFont="1" applyBorder="1" applyAlignment="1">
      <alignment horizontal="center" vertical="center"/>
    </xf>
    <xf numFmtId="9" fontId="15" fillId="3" borderId="4" xfId="18" applyNumberFormat="1" applyFont="1" applyBorder="1" applyAlignment="1">
      <alignment horizontal="center" vertical="center"/>
    </xf>
    <xf numFmtId="164" fontId="17" fillId="0" borderId="0" xfId="19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/>
    <xf numFmtId="0" fontId="14" fillId="0" borderId="0" xfId="0" applyFont="1" applyBorder="1" applyAlignment="1">
      <alignment horizontal="center"/>
    </xf>
    <xf numFmtId="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 applyBorder="1"/>
    <xf numFmtId="9" fontId="14" fillId="0" borderId="0" xfId="0" applyNumberFormat="1" applyFont="1" applyBorder="1"/>
    <xf numFmtId="164" fontId="14" fillId="0" borderId="0" xfId="0" applyNumberFormat="1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164" fontId="14" fillId="0" borderId="0" xfId="0" applyNumberFormat="1" applyFont="1" applyBorder="1" applyAlignment="1">
      <alignment horizontal="center" vertical="center"/>
    </xf>
    <xf numFmtId="9" fontId="14" fillId="0" borderId="0" xfId="0" applyNumberFormat="1" applyFont="1" applyBorder="1" applyAlignment="1">
      <alignment horizontal="center" vertical="center"/>
    </xf>
    <xf numFmtId="9" fontId="14" fillId="0" borderId="0" xfId="0" applyNumberFormat="1" applyFont="1" applyBorder="1" applyAlignment="1">
      <alignment horizontal="center"/>
    </xf>
    <xf numFmtId="9" fontId="14" fillId="0" borderId="0" xfId="0" applyNumberFormat="1" applyFont="1"/>
    <xf numFmtId="164" fontId="15" fillId="3" borderId="4" xfId="18" applyNumberFormat="1" applyFont="1" applyBorder="1" applyAlignment="1">
      <alignment horizontal="center" vertical="center" wrapText="1"/>
    </xf>
    <xf numFmtId="9" fontId="15" fillId="3" borderId="4" xfId="18" applyNumberFormat="1" applyFont="1" applyBorder="1" applyAlignment="1">
      <alignment horizontal="center" vertical="center" wrapText="1"/>
    </xf>
    <xf numFmtId="9" fontId="17" fillId="4" borderId="4" xfId="19" applyNumberFormat="1" applyFont="1" applyBorder="1" applyAlignment="1">
      <alignment horizontal="center" vertical="center"/>
    </xf>
    <xf numFmtId="164" fontId="17" fillId="4" borderId="4" xfId="19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64" fontId="12" fillId="0" borderId="4" xfId="0" applyNumberFormat="1" applyFont="1" applyFill="1" applyBorder="1" applyAlignment="1">
      <alignment horizontal="center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5" fillId="3" borderId="4" xfId="18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center"/>
    </xf>
    <xf numFmtId="0" fontId="17" fillId="0" borderId="0" xfId="19" applyFont="1" applyFill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9" fontId="14" fillId="0" borderId="0" xfId="0" applyNumberFormat="1" applyFont="1" applyBorder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9" fontId="14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9" fillId="0" borderId="0" xfId="0" applyFont="1"/>
    <xf numFmtId="164" fontId="1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9" fontId="14" fillId="0" borderId="4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 wrapText="1"/>
    </xf>
    <xf numFmtId="164" fontId="17" fillId="4" borderId="4" xfId="19" applyNumberFormat="1" applyFont="1" applyBorder="1" applyAlignment="1">
      <alignment horizontal="center" vertical="center"/>
    </xf>
    <xf numFmtId="166" fontId="14" fillId="0" borderId="0" xfId="0" applyNumberFormat="1" applyFont="1" applyBorder="1"/>
    <xf numFmtId="0" fontId="16" fillId="0" borderId="0" xfId="0" applyFont="1" applyBorder="1"/>
    <xf numFmtId="164" fontId="16" fillId="0" borderId="0" xfId="0" applyNumberFormat="1" applyFont="1" applyBorder="1" applyAlignment="1">
      <alignment horizontal="center"/>
    </xf>
    <xf numFmtId="9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/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9" fontId="7" fillId="3" borderId="4" xfId="18" applyNumberFormat="1" applyBorder="1" applyAlignment="1">
      <alignment horizontal="center" vertical="center" wrapText="1"/>
    </xf>
    <xf numFmtId="164" fontId="7" fillId="3" borderId="4" xfId="18" applyNumberFormat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9" fontId="15" fillId="3" borderId="4" xfId="18" applyNumberFormat="1" applyFont="1" applyBorder="1" applyAlignment="1">
      <alignment horizontal="center" vertical="center" wrapText="1"/>
    </xf>
    <xf numFmtId="9" fontId="17" fillId="4" borderId="4" xfId="19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64" fontId="15" fillId="3" borderId="4" xfId="18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2" borderId="4" xfId="17" applyFont="1" applyBorder="1" applyAlignment="1">
      <alignment horizontal="center" vertical="center" wrapText="1"/>
    </xf>
    <xf numFmtId="0" fontId="16" fillId="4" borderId="4" xfId="19" applyFont="1" applyBorder="1" applyAlignment="1">
      <alignment horizontal="center" vertical="center" wrapText="1"/>
    </xf>
    <xf numFmtId="0" fontId="16" fillId="6" borderId="4" xfId="28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2" borderId="4" xfId="17" applyFont="1" applyBorder="1" applyAlignment="1">
      <alignment horizontal="center" vertical="center" wrapText="1"/>
    </xf>
    <xf numFmtId="0" fontId="14" fillId="4" borderId="4" xfId="19" applyFont="1" applyBorder="1" applyAlignment="1">
      <alignment horizontal="center" vertical="center" wrapText="1"/>
    </xf>
    <xf numFmtId="0" fontId="14" fillId="6" borderId="4" xfId="28" applyFont="1" applyBorder="1" applyAlignment="1">
      <alignment horizontal="center" vertical="center" wrapText="1"/>
    </xf>
    <xf numFmtId="0" fontId="14" fillId="0" borderId="4" xfId="19" applyFont="1" applyFill="1" applyBorder="1" applyAlignment="1">
      <alignment horizontal="center" vertical="center" wrapText="1"/>
    </xf>
    <xf numFmtId="0" fontId="14" fillId="0" borderId="4" xfId="17" applyFont="1" applyFill="1" applyBorder="1" applyAlignment="1">
      <alignment horizontal="center" vertical="center" wrapText="1"/>
    </xf>
    <xf numFmtId="0" fontId="16" fillId="0" borderId="0" xfId="0" applyFont="1"/>
    <xf numFmtId="0" fontId="14" fillId="4" borderId="0" xfId="19" applyFont="1" applyAlignment="1">
      <alignment horizontal="center" vertical="center" wrapText="1"/>
    </xf>
    <xf numFmtId="9" fontId="7" fillId="3" borderId="4" xfId="18" applyNumberFormat="1" applyBorder="1" applyAlignment="1">
      <alignment horizontal="center" vertical="center"/>
    </xf>
    <xf numFmtId="0" fontId="15" fillId="3" borderId="0" xfId="18" applyFont="1" applyAlignment="1">
      <alignment horizontal="center" vertical="center" wrapText="1"/>
    </xf>
    <xf numFmtId="164" fontId="13" fillId="2" borderId="4" xfId="17" applyNumberFormat="1" applyFont="1" applyBorder="1" applyAlignment="1">
      <alignment horizontal="center" vertical="center"/>
    </xf>
    <xf numFmtId="9" fontId="13" fillId="2" borderId="4" xfId="17" applyNumberFormat="1" applyFont="1" applyBorder="1" applyAlignment="1">
      <alignment horizontal="center" vertical="center" wrapText="1"/>
    </xf>
    <xf numFmtId="164" fontId="13" fillId="4" borderId="4" xfId="19" applyNumberFormat="1" applyFont="1" applyBorder="1" applyAlignment="1">
      <alignment horizontal="center" vertical="center" wrapText="1"/>
    </xf>
    <xf numFmtId="9" fontId="13" fillId="4" borderId="4" xfId="19" applyNumberFormat="1" applyFont="1" applyBorder="1" applyAlignment="1">
      <alignment horizontal="center" vertical="center" wrapText="1"/>
    </xf>
    <xf numFmtId="164" fontId="13" fillId="3" borderId="4" xfId="18" applyNumberFormat="1" applyFont="1" applyBorder="1" applyAlignment="1">
      <alignment horizontal="center" vertical="center" wrapText="1"/>
    </xf>
    <xf numFmtId="9" fontId="13" fillId="3" borderId="4" xfId="18" applyNumberFormat="1" applyFont="1" applyBorder="1" applyAlignment="1">
      <alignment horizontal="center" vertical="center" wrapText="1"/>
    </xf>
    <xf numFmtId="164" fontId="13" fillId="2" borderId="4" xfId="17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9" fontId="14" fillId="2" borderId="4" xfId="17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15" fillId="3" borderId="4" xfId="18" applyNumberFormat="1" applyFont="1" applyBorder="1" applyAlignment="1">
      <alignment horizontal="center" vertical="center" wrapText="1"/>
    </xf>
    <xf numFmtId="164" fontId="14" fillId="6" borderId="4" xfId="28" applyNumberFormat="1" applyFont="1" applyBorder="1" applyAlignment="1">
      <alignment horizontal="center" vertical="center"/>
    </xf>
    <xf numFmtId="164" fontId="14" fillId="6" borderId="4" xfId="28" applyNumberFormat="1" applyFont="1" applyBorder="1" applyAlignment="1">
      <alignment horizontal="center" vertical="center" wrapText="1"/>
    </xf>
    <xf numFmtId="9" fontId="14" fillId="6" borderId="4" xfId="28" applyNumberFormat="1" applyFont="1" applyBorder="1" applyAlignment="1">
      <alignment horizontal="center" vertical="center" wrapText="1"/>
    </xf>
    <xf numFmtId="164" fontId="15" fillId="3" borderId="4" xfId="18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/>
    </xf>
    <xf numFmtId="9" fontId="9" fillId="0" borderId="0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164" fontId="15" fillId="3" borderId="4" xfId="18" applyNumberFormat="1" applyFont="1" applyBorder="1" applyAlignment="1">
      <alignment horizontal="center" vertical="center"/>
    </xf>
    <xf numFmtId="0" fontId="14" fillId="0" borderId="12" xfId="0" applyFont="1" applyBorder="1"/>
    <xf numFmtId="164" fontId="20" fillId="3" borderId="4" xfId="18" applyNumberFormat="1" applyFont="1" applyBorder="1" applyAlignment="1">
      <alignment horizontal="center" vertical="center"/>
    </xf>
    <xf numFmtId="9" fontId="20" fillId="3" borderId="4" xfId="18" applyNumberFormat="1" applyFont="1" applyBorder="1" applyAlignment="1">
      <alignment horizontal="center" vertical="center"/>
    </xf>
    <xf numFmtId="164" fontId="20" fillId="3" borderId="4" xfId="18" applyNumberFormat="1" applyFont="1" applyBorder="1" applyAlignment="1">
      <alignment horizontal="center" vertical="center" wrapText="1"/>
    </xf>
    <xf numFmtId="9" fontId="20" fillId="3" borderId="4" xfId="18" applyNumberFormat="1" applyFont="1" applyBorder="1" applyAlignment="1">
      <alignment horizontal="center" vertical="center" wrapText="1"/>
    </xf>
    <xf numFmtId="164" fontId="13" fillId="10" borderId="4" xfId="87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9" fontId="13" fillId="3" borderId="4" xfId="18" applyNumberFormat="1" applyFont="1" applyBorder="1" applyAlignment="1">
      <alignment vertical="center" wrapText="1"/>
    </xf>
    <xf numFmtId="0" fontId="13" fillId="3" borderId="4" xfId="18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/>
    </xf>
    <xf numFmtId="9" fontId="13" fillId="3" borderId="4" xfId="18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164" fontId="13" fillId="2" borderId="7" xfId="17" applyNumberFormat="1" applyFont="1" applyBorder="1" applyAlignment="1">
      <alignment horizontal="center" vertical="center"/>
    </xf>
    <xf numFmtId="9" fontId="13" fillId="2" borderId="7" xfId="17" applyNumberFormat="1" applyFont="1" applyBorder="1" applyAlignment="1">
      <alignment horizontal="center" vertical="center" wrapText="1"/>
    </xf>
    <xf numFmtId="164" fontId="13" fillId="4" borderId="7" xfId="19" applyNumberFormat="1" applyFont="1" applyBorder="1" applyAlignment="1">
      <alignment horizontal="center" vertical="center"/>
    </xf>
    <xf numFmtId="164" fontId="13" fillId="3" borderId="7" xfId="18" applyNumberFormat="1" applyFont="1" applyBorder="1" applyAlignment="1">
      <alignment horizontal="center" vertical="center"/>
    </xf>
    <xf numFmtId="9" fontId="13" fillId="3" borderId="7" xfId="18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164" fontId="13" fillId="4" borderId="8" xfId="19" applyNumberFormat="1" applyFont="1" applyBorder="1" applyAlignment="1">
      <alignment horizontal="center" vertical="center"/>
    </xf>
    <xf numFmtId="9" fontId="13" fillId="4" borderId="8" xfId="19" applyNumberFormat="1" applyFont="1" applyBorder="1" applyAlignment="1">
      <alignment horizontal="center" vertical="center" wrapText="1"/>
    </xf>
    <xf numFmtId="164" fontId="13" fillId="3" borderId="8" xfId="18" applyNumberFormat="1" applyFont="1" applyBorder="1" applyAlignment="1">
      <alignment horizontal="center" vertical="center"/>
    </xf>
    <xf numFmtId="9" fontId="13" fillId="3" borderId="8" xfId="18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9" fontId="13" fillId="4" borderId="7" xfId="19" applyNumberFormat="1" applyFont="1" applyBorder="1" applyAlignment="1">
      <alignment horizontal="center" vertical="center"/>
    </xf>
    <xf numFmtId="9" fontId="13" fillId="4" borderId="8" xfId="19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9" fontId="13" fillId="10" borderId="8" xfId="19" applyNumberFormat="1" applyFont="1" applyFill="1" applyBorder="1" applyAlignment="1">
      <alignment horizontal="center" vertical="center" wrapText="1"/>
    </xf>
    <xf numFmtId="9" fontId="13" fillId="4" borderId="4" xfId="19" applyNumberFormat="1" applyFont="1" applyBorder="1" applyAlignment="1">
      <alignment horizontal="center" vertical="center"/>
    </xf>
    <xf numFmtId="164" fontId="13" fillId="4" borderId="8" xfId="19" applyNumberFormat="1" applyFont="1" applyBorder="1" applyAlignment="1">
      <alignment horizontal="center" vertical="center" wrapText="1"/>
    </xf>
    <xf numFmtId="164" fontId="13" fillId="4" borderId="7" xfId="19" applyNumberFormat="1" applyFont="1" applyBorder="1" applyAlignment="1">
      <alignment horizontal="center" vertical="center" wrapText="1"/>
    </xf>
    <xf numFmtId="164" fontId="22" fillId="3" borderId="4" xfId="18" applyNumberFormat="1" applyFont="1" applyBorder="1" applyAlignment="1">
      <alignment horizontal="center" vertical="center"/>
    </xf>
    <xf numFmtId="9" fontId="13" fillId="3" borderId="8" xfId="18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164" fontId="13" fillId="6" borderId="6" xfId="28" applyNumberFormat="1" applyFont="1" applyBorder="1" applyAlignment="1">
      <alignment horizontal="center" vertical="center"/>
    </xf>
    <xf numFmtId="164" fontId="13" fillId="3" borderId="10" xfId="18" applyNumberFormat="1" applyFont="1" applyBorder="1" applyAlignment="1">
      <alignment horizontal="center" vertical="center"/>
    </xf>
    <xf numFmtId="9" fontId="13" fillId="3" borderId="10" xfId="18" applyNumberFormat="1" applyFont="1" applyBorder="1" applyAlignment="1">
      <alignment horizontal="center" vertical="center"/>
    </xf>
    <xf numFmtId="164" fontId="13" fillId="3" borderId="4" xfId="18" applyNumberFormat="1" applyFont="1" applyBorder="1" applyAlignment="1">
      <alignment vertical="center" wrapText="1"/>
    </xf>
    <xf numFmtId="164" fontId="14" fillId="0" borderId="0" xfId="0" applyNumberFormat="1" applyFont="1" applyAlignment="1">
      <alignment horizontal="left" vertical="center"/>
    </xf>
    <xf numFmtId="164" fontId="13" fillId="10" borderId="4" xfId="18" applyNumberFormat="1" applyFont="1" applyFill="1" applyBorder="1" applyAlignment="1">
      <alignment horizontal="center" vertical="center"/>
    </xf>
    <xf numFmtId="164" fontId="13" fillId="2" borderId="7" xfId="17" applyNumberFormat="1" applyFont="1" applyBorder="1" applyAlignment="1">
      <alignment horizontal="center" vertical="center" wrapText="1"/>
    </xf>
    <xf numFmtId="164" fontId="13" fillId="3" borderId="7" xfId="18" applyNumberFormat="1" applyFont="1" applyBorder="1" applyAlignment="1">
      <alignment horizontal="center" vertical="center" wrapText="1"/>
    </xf>
    <xf numFmtId="9" fontId="13" fillId="3" borderId="7" xfId="18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164" fontId="13" fillId="6" borderId="4" xfId="28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9" fontId="13" fillId="3" borderId="4" xfId="18" applyNumberFormat="1" applyFont="1" applyBorder="1" applyAlignment="1">
      <alignment horizontal="center"/>
    </xf>
    <xf numFmtId="9" fontId="13" fillId="10" borderId="7" xfId="17" applyNumberFormat="1" applyFont="1" applyFill="1" applyBorder="1" applyAlignment="1">
      <alignment horizontal="center" vertical="center" wrapText="1"/>
    </xf>
    <xf numFmtId="9" fontId="13" fillId="4" borderId="7" xfId="19" applyNumberFormat="1" applyFont="1" applyBorder="1" applyAlignment="1">
      <alignment horizontal="center" vertical="center" wrapText="1"/>
    </xf>
    <xf numFmtId="164" fontId="13" fillId="2" borderId="4" xfId="17" applyNumberFormat="1" applyFont="1" applyBorder="1" applyAlignment="1">
      <alignment vertical="center"/>
    </xf>
    <xf numFmtId="9" fontId="13" fillId="10" borderId="4" xfId="19" applyNumberFormat="1" applyFont="1" applyFill="1" applyBorder="1" applyAlignment="1">
      <alignment horizontal="center" vertical="center"/>
    </xf>
    <xf numFmtId="164" fontId="13" fillId="8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vertical="center"/>
    </xf>
    <xf numFmtId="0" fontId="13" fillId="3" borderId="4" xfId="18" applyFont="1" applyBorder="1" applyAlignment="1">
      <alignment horizontal="center" vertical="center"/>
    </xf>
    <xf numFmtId="9" fontId="13" fillId="10" borderId="4" xfId="17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vertical="center"/>
    </xf>
    <xf numFmtId="9" fontId="13" fillId="2" borderId="4" xfId="17" applyNumberFormat="1" applyFont="1" applyBorder="1" applyAlignment="1">
      <alignment horizontal="center" vertical="center"/>
    </xf>
    <xf numFmtId="9" fontId="13" fillId="2" borderId="7" xfId="17" applyNumberFormat="1" applyFont="1" applyBorder="1" applyAlignment="1">
      <alignment horizontal="center" vertical="center"/>
    </xf>
    <xf numFmtId="164" fontId="22" fillId="3" borderId="4" xfId="18" applyNumberFormat="1" applyFont="1" applyBorder="1" applyAlignment="1">
      <alignment horizontal="center" vertical="center" wrapText="1"/>
    </xf>
    <xf numFmtId="9" fontId="22" fillId="3" borderId="4" xfId="18" applyNumberFormat="1" applyFont="1" applyBorder="1" applyAlignment="1">
      <alignment horizontal="center" vertical="center" wrapText="1"/>
    </xf>
    <xf numFmtId="0" fontId="13" fillId="0" borderId="4" xfId="0" applyFont="1" applyBorder="1"/>
    <xf numFmtId="164" fontId="13" fillId="7" borderId="4" xfId="0" applyNumberFormat="1" applyFont="1" applyFill="1" applyBorder="1" applyAlignment="1">
      <alignment horizontal="center" vertical="center" wrapText="1"/>
    </xf>
    <xf numFmtId="9" fontId="13" fillId="7" borderId="4" xfId="0" applyNumberFormat="1" applyFont="1" applyFill="1" applyBorder="1" applyAlignment="1">
      <alignment horizontal="center" vertical="center" wrapText="1"/>
    </xf>
    <xf numFmtId="164" fontId="13" fillId="7" borderId="4" xfId="18" applyNumberFormat="1" applyFont="1" applyFill="1" applyBorder="1" applyAlignment="1">
      <alignment horizontal="center" vertical="center" wrapText="1"/>
    </xf>
    <xf numFmtId="9" fontId="13" fillId="7" borderId="4" xfId="18" applyNumberFormat="1" applyFont="1" applyFill="1" applyBorder="1" applyAlignment="1">
      <alignment horizontal="center" vertical="center" wrapText="1"/>
    </xf>
    <xf numFmtId="0" fontId="13" fillId="7" borderId="4" xfId="18" applyFont="1" applyFill="1" applyBorder="1"/>
    <xf numFmtId="164" fontId="13" fillId="10" borderId="4" xfId="19" applyNumberFormat="1" applyFont="1" applyFill="1" applyBorder="1" applyAlignment="1">
      <alignment horizontal="center" vertical="center"/>
    </xf>
    <xf numFmtId="9" fontId="13" fillId="10" borderId="4" xfId="18" applyNumberFormat="1" applyFont="1" applyFill="1" applyBorder="1" applyAlignment="1">
      <alignment horizontal="center" vertical="center" wrapText="1"/>
    </xf>
    <xf numFmtId="165" fontId="13" fillId="2" borderId="4" xfId="17" applyNumberFormat="1" applyFont="1" applyBorder="1" applyAlignment="1">
      <alignment horizontal="center" vertical="center" wrapText="1"/>
    </xf>
    <xf numFmtId="0" fontId="22" fillId="3" borderId="4" xfId="18" applyFont="1" applyBorder="1" applyAlignment="1">
      <alignment horizontal="center" vertical="center"/>
    </xf>
    <xf numFmtId="9" fontId="14" fillId="10" borderId="4" xfId="1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64" fontId="13" fillId="2" borderId="4" xfId="17" applyNumberFormat="1" applyFont="1" applyFill="1" applyBorder="1" applyAlignment="1">
      <alignment horizontal="center" vertical="center"/>
    </xf>
    <xf numFmtId="164" fontId="13" fillId="2" borderId="4" xfId="17" applyNumberFormat="1" applyFont="1" applyFill="1" applyBorder="1" applyAlignment="1">
      <alignment horizontal="center" vertical="center" wrapText="1"/>
    </xf>
    <xf numFmtId="164" fontId="13" fillId="4" borderId="4" xfId="19" applyNumberFormat="1" applyFont="1" applyFill="1" applyBorder="1" applyAlignment="1">
      <alignment horizontal="center" vertical="center"/>
    </xf>
    <xf numFmtId="164" fontId="13" fillId="4" borderId="4" xfId="19" applyNumberFormat="1" applyFont="1" applyBorder="1" applyAlignment="1">
      <alignment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3" xfId="0" applyFont="1" applyBorder="1"/>
    <xf numFmtId="0" fontId="12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left"/>
    </xf>
    <xf numFmtId="164" fontId="13" fillId="10" borderId="4" xfId="17" applyNumberFormat="1" applyFont="1" applyFill="1" applyBorder="1" applyAlignment="1">
      <alignment horizontal="center" vertical="center" wrapText="1"/>
    </xf>
    <xf numFmtId="164" fontId="13" fillId="10" borderId="4" xfId="19" applyNumberFormat="1" applyFont="1" applyFill="1" applyBorder="1" applyAlignment="1">
      <alignment horizontal="center" vertical="center" wrapText="1"/>
    </xf>
    <xf numFmtId="0" fontId="13" fillId="3" borderId="4" xfId="18" applyFont="1" applyBorder="1"/>
    <xf numFmtId="164" fontId="22" fillId="3" borderId="4" xfId="18" applyNumberFormat="1" applyFont="1" applyBorder="1" applyAlignment="1">
      <alignment horizontal="center"/>
    </xf>
    <xf numFmtId="9" fontId="22" fillId="3" borderId="4" xfId="18" applyNumberFormat="1" applyFont="1" applyBorder="1" applyAlignment="1">
      <alignment horizontal="center"/>
    </xf>
    <xf numFmtId="164" fontId="13" fillId="5" borderId="4" xfId="0" applyNumberFormat="1" applyFont="1" applyFill="1" applyBorder="1" applyAlignment="1">
      <alignment horizontal="center" vertical="center" wrapText="1"/>
    </xf>
    <xf numFmtId="164" fontId="13" fillId="10" borderId="7" xfId="17" applyNumberFormat="1" applyFont="1" applyFill="1" applyBorder="1" applyAlignment="1">
      <alignment horizontal="center" vertical="center" wrapText="1"/>
    </xf>
    <xf numFmtId="9" fontId="13" fillId="10" borderId="4" xfId="28" applyNumberFormat="1" applyFont="1" applyFill="1" applyBorder="1" applyAlignment="1">
      <alignment horizontal="center" vertical="center" wrapText="1"/>
    </xf>
    <xf numFmtId="9" fontId="22" fillId="4" borderId="4" xfId="19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0" fontId="13" fillId="0" borderId="4" xfId="0" applyNumberFormat="1" applyFont="1" applyBorder="1" applyAlignment="1">
      <alignment horizontal="center" vertical="center" wrapText="1"/>
    </xf>
    <xf numFmtId="9" fontId="13" fillId="6" borderId="4" xfId="28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9" fontId="13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vertical="center" wrapText="1"/>
    </xf>
    <xf numFmtId="9" fontId="12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 wrapText="1"/>
    </xf>
    <xf numFmtId="9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/>
    </xf>
    <xf numFmtId="167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/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0" fontId="13" fillId="2" borderId="4" xfId="17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3" fillId="2" borderId="6" xfId="17" applyNumberFormat="1" applyFont="1" applyBorder="1" applyAlignment="1">
      <alignment horizontal="center" vertical="center"/>
    </xf>
    <xf numFmtId="9" fontId="13" fillId="0" borderId="0" xfId="0" applyNumberFormat="1" applyFont="1" applyBorder="1" applyAlignment="1">
      <alignment vertical="center" wrapText="1"/>
    </xf>
    <xf numFmtId="9" fontId="13" fillId="0" borderId="0" xfId="0" applyNumberFormat="1" applyFont="1" applyAlignment="1">
      <alignment horizontal="center"/>
    </xf>
    <xf numFmtId="9" fontId="13" fillId="0" borderId="0" xfId="0" applyNumberFormat="1" applyFont="1" applyAlignment="1">
      <alignment horizontal="center" vertical="center" wrapText="1"/>
    </xf>
    <xf numFmtId="9" fontId="16" fillId="0" borderId="0" xfId="0" applyNumberFormat="1" applyFont="1" applyBorder="1"/>
    <xf numFmtId="164" fontId="13" fillId="2" borderId="7" xfId="17" applyNumberFormat="1" applyFont="1" applyFill="1" applyBorder="1" applyAlignment="1">
      <alignment horizontal="center" vertical="center"/>
    </xf>
    <xf numFmtId="164" fontId="13" fillId="10" borderId="14" xfId="88" applyNumberFormat="1" applyFont="1" applyFill="1" applyAlignment="1">
      <alignment horizontal="center" vertical="center" wrapText="1"/>
    </xf>
    <xf numFmtId="164" fontId="24" fillId="2" borderId="4" xfId="17" applyNumberFormat="1" applyFont="1" applyBorder="1" applyAlignment="1">
      <alignment horizontal="center" vertical="center"/>
    </xf>
    <xf numFmtId="164" fontId="14" fillId="2" borderId="4" xfId="17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7" fillId="3" borderId="4" xfId="18" applyNumberFormat="1" applyBorder="1" applyAlignment="1">
      <alignment horizontal="center" vertical="center" wrapText="1"/>
    </xf>
    <xf numFmtId="164" fontId="14" fillId="2" borderId="4" xfId="17" applyNumberFormat="1" applyFont="1" applyBorder="1" applyAlignment="1">
      <alignment horizontal="center" vertical="center" wrapText="1"/>
    </xf>
    <xf numFmtId="9" fontId="14" fillId="10" borderId="4" xfId="17" applyNumberFormat="1" applyFont="1" applyFill="1" applyBorder="1" applyAlignment="1">
      <alignment horizontal="center" vertical="center" wrapText="1"/>
    </xf>
    <xf numFmtId="9" fontId="14" fillId="4" borderId="4" xfId="19" applyNumberFormat="1" applyFont="1" applyBorder="1" applyAlignment="1">
      <alignment horizontal="center" vertical="center"/>
    </xf>
    <xf numFmtId="0" fontId="14" fillId="2" borderId="0" xfId="17" applyFont="1" applyBorder="1" applyAlignment="1">
      <alignment horizontal="center" vertical="center"/>
    </xf>
    <xf numFmtId="0" fontId="14" fillId="4" borderId="0" xfId="19" applyFont="1" applyBorder="1" applyAlignment="1">
      <alignment horizontal="center" vertical="center" wrapText="1"/>
    </xf>
    <xf numFmtId="0" fontId="14" fillId="6" borderId="0" xfId="28" applyFont="1" applyBorder="1" applyAlignment="1">
      <alignment horizontal="center"/>
    </xf>
    <xf numFmtId="0" fontId="15" fillId="3" borderId="0" xfId="18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9" fontId="16" fillId="0" borderId="7" xfId="0" applyNumberFormat="1" applyFont="1" applyBorder="1" applyAlignment="1">
      <alignment horizontal="center" vertical="center" wrapText="1"/>
    </xf>
    <xf numFmtId="9" fontId="16" fillId="0" borderId="6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9" fontId="16" fillId="0" borderId="9" xfId="0" applyNumberFormat="1" applyFont="1" applyBorder="1" applyAlignment="1">
      <alignment horizontal="center" vertical="center" wrapText="1"/>
    </xf>
    <xf numFmtId="9" fontId="16" fillId="0" borderId="11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 wrapText="1"/>
    </xf>
    <xf numFmtId="164" fontId="16" fillId="0" borderId="9" xfId="0" applyNumberFormat="1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horizontal="center" vertical="center" wrapText="1"/>
    </xf>
    <xf numFmtId="0" fontId="14" fillId="10" borderId="0" xfId="18" applyFont="1" applyFill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/>
    </xf>
    <xf numFmtId="9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9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9" fontId="12" fillId="0" borderId="7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</cellXfs>
  <cellStyles count="89">
    <cellStyle name="60% - Accent1" xfId="28" builtinId="32"/>
    <cellStyle name="Bad" xfId="18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Good" xfId="17" builtinId="26"/>
    <cellStyle name="Heading 2" xfId="88" builtinId="17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Input" xfId="87" builtinId="20"/>
    <cellStyle name="Neutral" xfId="19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Projects/TPT/TPT%20Database%20backup%20versions/TPT%20Financials%20Data%20All%20available%20sources%20March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Projects/TPT/Active%20TPT%20Databases/TPT%20Financials%20Data%20All%20available%20sources%20October%2030th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Hartswood Films"/>
      <sheetName val="Hat Trick Productions"/>
      <sheetName val="Keo Films"/>
      <sheetName val="Blast! Films (Sky)"/>
      <sheetName val="Love Productions (Sky)"/>
      <sheetName val="Mammoth Screen (ITV)"/>
      <sheetName val="Red (Studio Canal)"/>
      <sheetName val="Firecracker (Tinopolis)"/>
      <sheetName val="Kudos (Endemol Shine)"/>
      <sheetName val="Left Bank (Sony)"/>
      <sheetName val="Lion TV (All3media)"/>
      <sheetName val="Pulse Films (Vice Media)"/>
    </sheetNames>
    <sheetDataSet>
      <sheetData sheetId="0"/>
      <sheetData sheetId="1"/>
      <sheetData sheetId="2"/>
      <sheetData sheetId="3">
        <row r="24">
          <cell r="I24">
            <v>-3.7291439365600095E-3</v>
          </cell>
        </row>
      </sheetData>
      <sheetData sheetId="4">
        <row r="19">
          <cell r="K19">
            <v>15903932</v>
          </cell>
        </row>
        <row r="21">
          <cell r="H21">
            <v>4578059</v>
          </cell>
          <cell r="J21">
            <v>25781962</v>
          </cell>
          <cell r="K21">
            <v>17396192</v>
          </cell>
          <cell r="L21">
            <v>8385770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Hartswood Films"/>
      <sheetName val="Hat Trick Productions"/>
      <sheetName val="Keo Films"/>
      <sheetName val="Blast! Films (Sky)"/>
      <sheetName val="Love Productions (Sky)"/>
      <sheetName val="Mammoth Screen (ITV)"/>
      <sheetName val="Red (Studio Canal)"/>
      <sheetName val="Firecracker (Tinopolis)"/>
      <sheetName val="Kudos (Endemol Shine)"/>
      <sheetName val="Left Bank (Sony)"/>
      <sheetName val="Lion TV (All3media)"/>
      <sheetName val="Pulse Films (Vice Media)"/>
    </sheetNames>
    <sheetDataSet>
      <sheetData sheetId="0"/>
      <sheetData sheetId="1"/>
      <sheetData sheetId="2"/>
      <sheetData sheetId="3"/>
      <sheetData sheetId="4"/>
      <sheetData sheetId="5">
        <row r="23">
          <cell r="F23">
            <v>20334881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zoomScale="53" zoomScaleNormal="53" workbookViewId="0">
      <selection activeCell="A18" activeCellId="3" sqref="A15:C15 A16:C16 A17:C17 A18:C18"/>
    </sheetView>
  </sheetViews>
  <sheetFormatPr baseColWidth="10" defaultColWidth="8.83203125" defaultRowHeight="19" x14ac:dyDescent="0.25"/>
  <cols>
    <col min="1" max="7" width="25.83203125" style="27" customWidth="1"/>
    <col min="8" max="10" width="25.83203125" style="33" customWidth="1"/>
    <col min="11" max="16384" width="8.83203125" style="26"/>
  </cols>
  <sheetData>
    <row r="1" spans="1:10" s="104" customFormat="1" ht="50" customHeight="1" thickBot="1" x14ac:dyDescent="0.25">
      <c r="A1" s="100" t="s">
        <v>34</v>
      </c>
      <c r="B1" s="101" t="s">
        <v>33</v>
      </c>
      <c r="C1" s="101" t="s">
        <v>4</v>
      </c>
      <c r="D1" s="101" t="s">
        <v>107</v>
      </c>
      <c r="E1" s="102" t="s">
        <v>35</v>
      </c>
      <c r="F1" s="102" t="s">
        <v>108</v>
      </c>
      <c r="G1" s="102" t="s">
        <v>107</v>
      </c>
      <c r="H1" s="103" t="s">
        <v>36</v>
      </c>
      <c r="I1" s="103" t="s">
        <v>108</v>
      </c>
      <c r="J1" s="100" t="s">
        <v>181</v>
      </c>
    </row>
    <row r="2" spans="1:10" ht="52" customHeight="1" thickBot="1" x14ac:dyDescent="0.3">
      <c r="A2" s="98" t="s">
        <v>24</v>
      </c>
      <c r="B2" s="105" t="s">
        <v>63</v>
      </c>
      <c r="C2" s="105" t="s">
        <v>63</v>
      </c>
      <c r="D2" s="57" t="s">
        <v>113</v>
      </c>
      <c r="E2" s="106" t="s">
        <v>118</v>
      </c>
      <c r="F2" s="106" t="s">
        <v>124</v>
      </c>
      <c r="G2" s="106" t="s">
        <v>119</v>
      </c>
      <c r="H2" s="107" t="s">
        <v>125</v>
      </c>
      <c r="I2" s="107">
        <v>2013</v>
      </c>
      <c r="J2" s="108" t="s">
        <v>126</v>
      </c>
    </row>
    <row r="3" spans="1:10" ht="52" customHeight="1" thickBot="1" x14ac:dyDescent="0.3">
      <c r="A3" s="98" t="s">
        <v>16</v>
      </c>
      <c r="B3" s="105" t="s">
        <v>138</v>
      </c>
      <c r="C3" s="105" t="s">
        <v>139</v>
      </c>
      <c r="D3" s="105" t="s">
        <v>112</v>
      </c>
      <c r="E3" s="106" t="s">
        <v>140</v>
      </c>
      <c r="F3" s="57" t="s">
        <v>141</v>
      </c>
      <c r="G3" s="106" t="s">
        <v>119</v>
      </c>
      <c r="H3" s="107" t="s">
        <v>140</v>
      </c>
      <c r="I3" s="57" t="s">
        <v>141</v>
      </c>
      <c r="J3" s="108" t="s">
        <v>126</v>
      </c>
    </row>
    <row r="4" spans="1:10" ht="52" customHeight="1" thickBot="1" x14ac:dyDescent="0.3">
      <c r="A4" s="98" t="s">
        <v>23</v>
      </c>
      <c r="B4" s="105" t="s">
        <v>112</v>
      </c>
      <c r="C4" s="105" t="s">
        <v>112</v>
      </c>
      <c r="D4" s="57" t="s">
        <v>113</v>
      </c>
      <c r="E4" s="106" t="s">
        <v>110</v>
      </c>
      <c r="F4" s="106" t="s">
        <v>114</v>
      </c>
      <c r="G4" s="106" t="s">
        <v>115</v>
      </c>
      <c r="H4" s="107" t="s">
        <v>111</v>
      </c>
      <c r="I4" s="107" t="s">
        <v>116</v>
      </c>
      <c r="J4" s="109" t="s">
        <v>126</v>
      </c>
    </row>
    <row r="5" spans="1:10" s="110" customFormat="1" ht="52" customHeight="1" thickBot="1" x14ac:dyDescent="0.3">
      <c r="A5" s="98" t="s">
        <v>6</v>
      </c>
      <c r="B5" s="105" t="s">
        <v>117</v>
      </c>
      <c r="C5" s="105" t="s">
        <v>117</v>
      </c>
      <c r="D5" s="105" t="s">
        <v>117</v>
      </c>
      <c r="E5" s="106" t="s">
        <v>118</v>
      </c>
      <c r="F5" s="106" t="s">
        <v>40</v>
      </c>
      <c r="G5" s="106" t="s">
        <v>119</v>
      </c>
      <c r="H5" s="107" t="s">
        <v>118</v>
      </c>
      <c r="I5" s="107" t="s">
        <v>120</v>
      </c>
      <c r="J5" s="109" t="s">
        <v>126</v>
      </c>
    </row>
    <row r="6" spans="1:10" ht="52" customHeight="1" thickBot="1" x14ac:dyDescent="0.3">
      <c r="A6" s="98" t="s">
        <v>9</v>
      </c>
      <c r="B6" s="105" t="s">
        <v>32</v>
      </c>
      <c r="C6" s="105" t="s">
        <v>121</v>
      </c>
      <c r="D6" s="57" t="s">
        <v>113</v>
      </c>
      <c r="E6" s="106" t="s">
        <v>118</v>
      </c>
      <c r="F6" s="106" t="s">
        <v>122</v>
      </c>
      <c r="G6" s="106" t="s">
        <v>119</v>
      </c>
      <c r="H6" s="107" t="s">
        <v>118</v>
      </c>
      <c r="I6" s="107" t="s">
        <v>123</v>
      </c>
      <c r="J6" s="109" t="s">
        <v>126</v>
      </c>
    </row>
    <row r="7" spans="1:10" ht="52" customHeight="1" thickBot="1" x14ac:dyDescent="0.3">
      <c r="A7" s="98" t="s">
        <v>18</v>
      </c>
      <c r="B7" s="105" t="s">
        <v>142</v>
      </c>
      <c r="C7" s="105" t="s">
        <v>142</v>
      </c>
      <c r="D7" s="105" t="s">
        <v>112</v>
      </c>
      <c r="E7" s="106" t="s">
        <v>118</v>
      </c>
      <c r="F7" s="106">
        <v>2007</v>
      </c>
      <c r="G7" s="106" t="s">
        <v>119</v>
      </c>
      <c r="H7" s="107" t="s">
        <v>144</v>
      </c>
      <c r="I7" s="57" t="s">
        <v>141</v>
      </c>
      <c r="J7" s="108" t="s">
        <v>126</v>
      </c>
    </row>
    <row r="8" spans="1:10" ht="52" customHeight="1" thickBot="1" x14ac:dyDescent="0.3">
      <c r="A8" s="98" t="s">
        <v>27</v>
      </c>
      <c r="B8" s="105" t="s">
        <v>63</v>
      </c>
      <c r="C8" s="105" t="s">
        <v>63</v>
      </c>
      <c r="D8" s="105" t="s">
        <v>37</v>
      </c>
      <c r="E8" s="106" t="s">
        <v>63</v>
      </c>
      <c r="F8" s="106">
        <v>2008</v>
      </c>
      <c r="G8" s="106" t="s">
        <v>166</v>
      </c>
      <c r="H8" s="107" t="s">
        <v>63</v>
      </c>
      <c r="I8" s="57" t="s">
        <v>141</v>
      </c>
      <c r="J8" s="109" t="s">
        <v>126</v>
      </c>
    </row>
    <row r="9" spans="1:10" ht="52" customHeight="1" thickBot="1" x14ac:dyDescent="0.3">
      <c r="A9" s="98" t="s">
        <v>28</v>
      </c>
      <c r="B9" s="105" t="s">
        <v>117</v>
      </c>
      <c r="C9" s="105" t="s">
        <v>117</v>
      </c>
      <c r="D9" s="57" t="s">
        <v>113</v>
      </c>
      <c r="E9" s="106" t="s">
        <v>118</v>
      </c>
      <c r="F9" s="113" t="s">
        <v>141</v>
      </c>
      <c r="G9" s="106" t="s">
        <v>112</v>
      </c>
      <c r="H9" s="107" t="s">
        <v>37</v>
      </c>
      <c r="I9" s="57" t="s">
        <v>141</v>
      </c>
      <c r="J9" s="109" t="s">
        <v>126</v>
      </c>
    </row>
    <row r="10" spans="1:10" ht="52" customHeight="1" thickBot="1" x14ac:dyDescent="0.3">
      <c r="A10" s="98" t="s">
        <v>14</v>
      </c>
      <c r="B10" s="105" t="s">
        <v>37</v>
      </c>
      <c r="C10" s="105" t="s">
        <v>112</v>
      </c>
      <c r="D10" s="105" t="s">
        <v>112</v>
      </c>
      <c r="E10" s="106" t="s">
        <v>41</v>
      </c>
      <c r="F10" s="106" t="s">
        <v>127</v>
      </c>
      <c r="G10" s="106" t="s">
        <v>112</v>
      </c>
      <c r="H10" s="107" t="s">
        <v>128</v>
      </c>
      <c r="I10" s="107">
        <v>2010</v>
      </c>
      <c r="J10" s="108" t="s">
        <v>126</v>
      </c>
    </row>
    <row r="11" spans="1:10" ht="52" customHeight="1" thickBot="1" x14ac:dyDescent="0.3">
      <c r="A11" s="98" t="s">
        <v>25</v>
      </c>
      <c r="B11" s="105" t="s">
        <v>117</v>
      </c>
      <c r="C11" s="105" t="s">
        <v>117</v>
      </c>
      <c r="D11" s="105" t="s">
        <v>129</v>
      </c>
      <c r="E11" s="106" t="s">
        <v>130</v>
      </c>
      <c r="F11" s="111" t="s">
        <v>132</v>
      </c>
      <c r="G11" s="106" t="s">
        <v>131</v>
      </c>
      <c r="H11" s="107" t="s">
        <v>133</v>
      </c>
      <c r="I11" s="107" t="s">
        <v>134</v>
      </c>
      <c r="J11" s="108" t="s">
        <v>126</v>
      </c>
    </row>
    <row r="12" spans="1:10" s="110" customFormat="1" ht="52" customHeight="1" thickBot="1" x14ac:dyDescent="0.3">
      <c r="A12" s="98" t="s">
        <v>22</v>
      </c>
      <c r="B12" s="105" t="s">
        <v>168</v>
      </c>
      <c r="C12" s="105" t="s">
        <v>169</v>
      </c>
      <c r="D12" s="105" t="s">
        <v>170</v>
      </c>
      <c r="E12" s="106" t="s">
        <v>42</v>
      </c>
      <c r="F12" s="57" t="s">
        <v>141</v>
      </c>
      <c r="G12" s="106">
        <v>2011</v>
      </c>
      <c r="H12" s="107" t="s">
        <v>167</v>
      </c>
      <c r="I12" s="107">
        <v>2008</v>
      </c>
      <c r="J12" s="108" t="s">
        <v>126</v>
      </c>
    </row>
    <row r="13" spans="1:10" ht="52" customHeight="1" thickBot="1" x14ac:dyDescent="0.3">
      <c r="A13" s="98" t="s">
        <v>26</v>
      </c>
      <c r="B13" s="105" t="s">
        <v>117</v>
      </c>
      <c r="C13" s="105" t="s">
        <v>117</v>
      </c>
      <c r="D13" s="57" t="s">
        <v>113</v>
      </c>
      <c r="E13" s="106" t="s">
        <v>119</v>
      </c>
      <c r="F13" s="106" t="s">
        <v>135</v>
      </c>
      <c r="G13" s="106" t="s">
        <v>119</v>
      </c>
      <c r="H13" s="107" t="s">
        <v>136</v>
      </c>
      <c r="I13" s="107" t="s">
        <v>137</v>
      </c>
      <c r="J13" s="109" t="s">
        <v>126</v>
      </c>
    </row>
    <row r="15" spans="1:10" x14ac:dyDescent="0.25">
      <c r="A15" s="276" t="s">
        <v>180</v>
      </c>
      <c r="B15" s="276"/>
      <c r="C15" s="276"/>
    </row>
    <row r="16" spans="1:10" s="110" customFormat="1" x14ac:dyDescent="0.25">
      <c r="A16" s="277" t="s">
        <v>39</v>
      </c>
      <c r="B16" s="277"/>
      <c r="C16" s="277"/>
      <c r="D16" s="27"/>
      <c r="E16" s="27"/>
      <c r="F16" s="27"/>
      <c r="G16" s="27"/>
      <c r="H16" s="33"/>
      <c r="I16" s="33"/>
      <c r="J16" s="33"/>
    </row>
    <row r="17" spans="1:10" x14ac:dyDescent="0.25">
      <c r="A17" s="278" t="s">
        <v>38</v>
      </c>
      <c r="B17" s="278"/>
      <c r="C17" s="278"/>
    </row>
    <row r="18" spans="1:10" x14ac:dyDescent="0.25">
      <c r="A18" s="279" t="s">
        <v>113</v>
      </c>
      <c r="B18" s="279"/>
      <c r="C18" s="279"/>
      <c r="E18" s="33"/>
      <c r="F18" s="33"/>
      <c r="G18" s="33"/>
      <c r="H18" s="26"/>
      <c r="I18" s="26"/>
      <c r="J18" s="26"/>
    </row>
  </sheetData>
  <mergeCells count="4">
    <mergeCell ref="A15:C15"/>
    <mergeCell ref="A16:C16"/>
    <mergeCell ref="A17:C17"/>
    <mergeCell ref="A18:C18"/>
  </mergeCells>
  <pageMargins left="0.7" right="0.7" top="0.75" bottom="0.75" header="0.3" footer="0.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U121"/>
  <sheetViews>
    <sheetView zoomScale="75" zoomScaleNormal="75" zoomScalePageLayoutView="94" workbookViewId="0">
      <selection activeCell="Y13" sqref="Y13"/>
    </sheetView>
  </sheetViews>
  <sheetFormatPr baseColWidth="10" defaultColWidth="8.83203125" defaultRowHeight="19" x14ac:dyDescent="0.25"/>
  <cols>
    <col min="1" max="1" width="16.1640625" style="26" customWidth="1"/>
    <col min="2" max="3" width="11.5" style="26" customWidth="1"/>
    <col min="4" max="4" width="14.83203125" style="27" customWidth="1"/>
    <col min="5" max="5" width="30.6640625" style="37" customWidth="1"/>
    <col min="6" max="7" width="30.6640625" style="40" customWidth="1"/>
    <col min="8" max="8" width="30.6640625" style="46" customWidth="1"/>
    <col min="9" max="11" width="30.6640625" style="70" customWidth="1"/>
    <col min="12" max="12" width="30.6640625" style="265" customWidth="1"/>
    <col min="13" max="14" width="40.6640625" style="33" hidden="1" customWidth="1"/>
    <col min="15" max="17" width="17.6640625" style="26" hidden="1" customWidth="1"/>
    <col min="18" max="19" width="17.6640625" style="40" hidden="1" customWidth="1"/>
    <col min="20" max="20" width="17.6640625" style="61" hidden="1" customWidth="1"/>
    <col min="21" max="21" width="17.6640625" style="36" hidden="1" customWidth="1"/>
    <col min="22" max="22" width="8.83203125" style="26" customWidth="1"/>
    <col min="23" max="16384" width="8.83203125" style="26"/>
  </cols>
  <sheetData>
    <row r="1" spans="1:21" ht="15" customHeight="1" thickBot="1" x14ac:dyDescent="0.3">
      <c r="A1" s="320" t="s">
        <v>5</v>
      </c>
      <c r="B1" s="320" t="s">
        <v>0</v>
      </c>
      <c r="C1" s="320" t="s">
        <v>1</v>
      </c>
      <c r="D1" s="320" t="s">
        <v>30</v>
      </c>
      <c r="E1" s="329" t="s">
        <v>2</v>
      </c>
      <c r="F1" s="324" t="s">
        <v>3</v>
      </c>
      <c r="G1" s="322" t="s">
        <v>4</v>
      </c>
      <c r="H1" s="321" t="s">
        <v>58</v>
      </c>
      <c r="I1" s="322" t="s">
        <v>68</v>
      </c>
      <c r="J1" s="322" t="s">
        <v>69</v>
      </c>
      <c r="K1" s="322" t="s">
        <v>70</v>
      </c>
      <c r="L1" s="309" t="s">
        <v>71</v>
      </c>
      <c r="M1" s="320" t="s">
        <v>59</v>
      </c>
      <c r="N1" s="320" t="s">
        <v>147</v>
      </c>
      <c r="O1" s="323" t="s">
        <v>93</v>
      </c>
      <c r="P1" s="323"/>
      <c r="Q1" s="323"/>
      <c r="R1" s="74"/>
      <c r="S1" s="324" t="s">
        <v>93</v>
      </c>
      <c r="T1" s="324"/>
      <c r="U1" s="324"/>
    </row>
    <row r="2" spans="1:21" ht="15" customHeight="1" thickBot="1" x14ac:dyDescent="0.3">
      <c r="A2" s="320"/>
      <c r="B2" s="320"/>
      <c r="C2" s="320"/>
      <c r="D2" s="320"/>
      <c r="E2" s="329"/>
      <c r="F2" s="324"/>
      <c r="G2" s="322"/>
      <c r="H2" s="321"/>
      <c r="I2" s="322"/>
      <c r="J2" s="322"/>
      <c r="K2" s="322"/>
      <c r="L2" s="309"/>
      <c r="M2" s="320"/>
      <c r="N2" s="320"/>
      <c r="O2" s="324" t="s">
        <v>3</v>
      </c>
      <c r="P2" s="322" t="s">
        <v>108</v>
      </c>
      <c r="Q2" s="321" t="s">
        <v>58</v>
      </c>
      <c r="R2" s="287" t="s">
        <v>68</v>
      </c>
      <c r="S2" s="322" t="s">
        <v>69</v>
      </c>
      <c r="T2" s="322" t="s">
        <v>70</v>
      </c>
      <c r="U2" s="321" t="s">
        <v>71</v>
      </c>
    </row>
    <row r="3" spans="1:21" ht="20" thickBot="1" x14ac:dyDescent="0.3">
      <c r="A3" s="320"/>
      <c r="B3" s="320"/>
      <c r="C3" s="320"/>
      <c r="D3" s="320"/>
      <c r="E3" s="329"/>
      <c r="F3" s="324"/>
      <c r="G3" s="322"/>
      <c r="H3" s="321"/>
      <c r="I3" s="322"/>
      <c r="J3" s="322"/>
      <c r="K3" s="322"/>
      <c r="L3" s="309"/>
      <c r="M3" s="320"/>
      <c r="N3" s="320"/>
      <c r="O3" s="324"/>
      <c r="P3" s="322"/>
      <c r="Q3" s="321"/>
      <c r="R3" s="288"/>
      <c r="S3" s="322"/>
      <c r="T3" s="322"/>
      <c r="U3" s="321"/>
    </row>
    <row r="4" spans="1:21" s="63" customFormat="1" ht="70" customHeight="1" thickBot="1" x14ac:dyDescent="0.25">
      <c r="A4" s="310" t="s">
        <v>14</v>
      </c>
      <c r="B4" s="310" t="s">
        <v>13</v>
      </c>
      <c r="C4" s="310">
        <v>2004</v>
      </c>
      <c r="D4" s="164"/>
      <c r="E4" s="150">
        <v>2007</v>
      </c>
      <c r="F4" s="168">
        <v>9780000</v>
      </c>
      <c r="G4" s="168">
        <v>299706</v>
      </c>
      <c r="H4" s="186">
        <f>G4/F4</f>
        <v>3.064478527607362E-2</v>
      </c>
      <c r="I4" s="179"/>
      <c r="J4" s="179"/>
      <c r="K4" s="179"/>
      <c r="L4" s="180"/>
      <c r="M4" s="164" t="s">
        <v>94</v>
      </c>
      <c r="N4" s="164" t="s">
        <v>159</v>
      </c>
      <c r="O4" s="116">
        <v>9780000</v>
      </c>
      <c r="P4" s="116">
        <v>299706</v>
      </c>
      <c r="Q4" s="117">
        <f>P4/O4</f>
        <v>3.064478527607362E-2</v>
      </c>
      <c r="R4" s="219"/>
      <c r="S4" s="198"/>
      <c r="T4" s="198"/>
      <c r="U4" s="199"/>
    </row>
    <row r="5" spans="1:21" ht="70" customHeight="1" thickBot="1" x14ac:dyDescent="0.3">
      <c r="A5" s="310"/>
      <c r="B5" s="310"/>
      <c r="C5" s="310"/>
      <c r="D5" s="221"/>
      <c r="E5" s="222">
        <v>2008</v>
      </c>
      <c r="F5" s="13">
        <v>10800000</v>
      </c>
      <c r="G5" s="19"/>
      <c r="H5" s="119"/>
      <c r="I5" s="118"/>
      <c r="J5" s="118"/>
      <c r="K5" s="118"/>
      <c r="L5" s="119"/>
      <c r="M5" s="221" t="s">
        <v>73</v>
      </c>
      <c r="N5" s="221" t="s">
        <v>190</v>
      </c>
      <c r="O5" s="13">
        <v>10800000</v>
      </c>
      <c r="P5" s="144"/>
      <c r="Q5" s="144"/>
      <c r="R5" s="220"/>
      <c r="S5" s="198"/>
      <c r="T5" s="198"/>
      <c r="U5" s="199"/>
    </row>
    <row r="6" spans="1:21" s="27" customFormat="1" ht="70" customHeight="1" thickBot="1" x14ac:dyDescent="0.3">
      <c r="A6" s="310"/>
      <c r="B6" s="310"/>
      <c r="C6" s="310"/>
      <c r="D6" s="164"/>
      <c r="E6" s="150">
        <v>2009</v>
      </c>
      <c r="F6" s="153">
        <v>8000000</v>
      </c>
      <c r="G6" s="154"/>
      <c r="H6" s="180"/>
      <c r="I6" s="179"/>
      <c r="J6" s="179"/>
      <c r="K6" s="179"/>
      <c r="L6" s="180"/>
      <c r="M6" s="150"/>
      <c r="N6" s="164" t="s">
        <v>199</v>
      </c>
      <c r="O6" s="13">
        <v>8000000</v>
      </c>
      <c r="P6" s="226"/>
      <c r="Q6" s="226"/>
      <c r="R6" s="145"/>
      <c r="S6" s="169"/>
      <c r="T6" s="227"/>
      <c r="U6" s="228"/>
    </row>
    <row r="7" spans="1:21" ht="70" customHeight="1" thickBot="1" x14ac:dyDescent="0.3">
      <c r="A7" s="310"/>
      <c r="B7" s="310"/>
      <c r="C7" s="310"/>
      <c r="D7" s="221"/>
      <c r="E7" s="221">
        <v>2010</v>
      </c>
      <c r="F7" s="229">
        <v>6000000</v>
      </c>
      <c r="G7" s="229">
        <v>450000</v>
      </c>
      <c r="H7" s="16">
        <f>G7/F7</f>
        <v>7.4999999999999997E-2</v>
      </c>
      <c r="I7" s="118"/>
      <c r="J7" s="118"/>
      <c r="K7" s="118"/>
      <c r="L7" s="119"/>
      <c r="M7" s="222" t="s">
        <v>65</v>
      </c>
      <c r="N7" s="222" t="s">
        <v>184</v>
      </c>
      <c r="O7" s="229">
        <v>6000000</v>
      </c>
      <c r="P7" s="229">
        <v>450000</v>
      </c>
      <c r="Q7" s="16">
        <f>P7/O7</f>
        <v>7.4999999999999997E-2</v>
      </c>
      <c r="R7" s="145"/>
      <c r="S7" s="169"/>
      <c r="T7" s="227"/>
      <c r="U7" s="228"/>
    </row>
    <row r="8" spans="1:21" ht="70" customHeight="1" thickBot="1" x14ac:dyDescent="0.3">
      <c r="A8" s="310"/>
      <c r="B8" s="310"/>
      <c r="C8" s="310"/>
      <c r="D8" s="164"/>
      <c r="E8" s="150">
        <v>2011</v>
      </c>
      <c r="F8" s="153">
        <v>9200000</v>
      </c>
      <c r="G8" s="154"/>
      <c r="H8" s="180"/>
      <c r="I8" s="179"/>
      <c r="J8" s="179"/>
      <c r="K8" s="179"/>
      <c r="L8" s="180"/>
      <c r="M8" s="164"/>
      <c r="N8" s="164" t="s">
        <v>200</v>
      </c>
      <c r="O8" s="116">
        <v>9200000</v>
      </c>
      <c r="P8" s="144"/>
      <c r="Q8" s="119"/>
      <c r="R8" s="116">
        <v>9200000</v>
      </c>
      <c r="S8" s="118"/>
      <c r="T8" s="118"/>
      <c r="U8" s="119"/>
    </row>
    <row r="9" spans="1:21" ht="70" customHeight="1" thickBot="1" x14ac:dyDescent="0.3">
      <c r="A9" s="310"/>
      <c r="B9" s="310"/>
      <c r="C9" s="310"/>
      <c r="D9" s="164"/>
      <c r="E9" s="150">
        <v>2012</v>
      </c>
      <c r="F9" s="151">
        <v>10396714</v>
      </c>
      <c r="G9" s="151">
        <v>1049196</v>
      </c>
      <c r="H9" s="152">
        <f t="shared" ref="H9:H14" si="0">G9/F9</f>
        <v>0.10091611638061795</v>
      </c>
      <c r="I9" s="151">
        <v>10396714</v>
      </c>
      <c r="J9" s="230">
        <f>I9*L9</f>
        <v>8733239.7599999998</v>
      </c>
      <c r="K9" s="230">
        <f>I9-J9</f>
        <v>1663474.2400000002</v>
      </c>
      <c r="L9" s="117">
        <v>0.84</v>
      </c>
      <c r="M9" s="164" t="s">
        <v>174</v>
      </c>
      <c r="N9" s="150" t="s">
        <v>154</v>
      </c>
      <c r="O9" s="13">
        <v>10320000</v>
      </c>
      <c r="P9" s="226"/>
      <c r="Q9" s="119"/>
      <c r="R9" s="13">
        <v>10320000</v>
      </c>
      <c r="S9" s="116">
        <v>8620000</v>
      </c>
      <c r="T9" s="116">
        <f>R9-S9</f>
        <v>1700000</v>
      </c>
      <c r="U9" s="117">
        <f>S9/R9</f>
        <v>0.8352713178294574</v>
      </c>
    </row>
    <row r="10" spans="1:21" ht="70" customHeight="1" thickBot="1" x14ac:dyDescent="0.3">
      <c r="A10" s="310"/>
      <c r="B10" s="310"/>
      <c r="C10" s="310"/>
      <c r="D10" s="164"/>
      <c r="E10" s="150">
        <v>2013</v>
      </c>
      <c r="F10" s="151">
        <v>13105387</v>
      </c>
      <c r="G10" s="151">
        <v>1384208</v>
      </c>
      <c r="H10" s="152">
        <f t="shared" si="0"/>
        <v>0.10562129908868773</v>
      </c>
      <c r="I10" s="151">
        <v>13105387</v>
      </c>
      <c r="J10" s="230">
        <f>I10*L10</f>
        <v>5897424.1500000004</v>
      </c>
      <c r="K10" s="230">
        <f>I10-J10</f>
        <v>7207962.8499999996</v>
      </c>
      <c r="L10" s="117">
        <v>0.45</v>
      </c>
      <c r="M10" s="164" t="s">
        <v>174</v>
      </c>
      <c r="N10" s="150" t="s">
        <v>154</v>
      </c>
      <c r="O10" s="13">
        <v>13760000</v>
      </c>
      <c r="P10" s="226"/>
      <c r="Q10" s="119"/>
      <c r="R10" s="13">
        <v>13760000</v>
      </c>
      <c r="S10" s="13">
        <v>6210000</v>
      </c>
      <c r="T10" s="116">
        <f>R10-S10</f>
        <v>7550000</v>
      </c>
      <c r="U10" s="117">
        <f>S10/R10</f>
        <v>0.45130813953488375</v>
      </c>
    </row>
    <row r="11" spans="1:21" ht="70" customHeight="1" thickBot="1" x14ac:dyDescent="0.3">
      <c r="A11" s="310"/>
      <c r="B11" s="310"/>
      <c r="C11" s="310"/>
      <c r="D11" s="164" t="s">
        <v>54</v>
      </c>
      <c r="E11" s="150">
        <v>2014</v>
      </c>
      <c r="F11" s="151">
        <v>15346237</v>
      </c>
      <c r="G11" s="151">
        <v>3166996</v>
      </c>
      <c r="H11" s="152">
        <f t="shared" si="0"/>
        <v>0.20636954844369992</v>
      </c>
      <c r="I11" s="151">
        <v>15346237</v>
      </c>
      <c r="J11" s="230">
        <f>I11*L11</f>
        <v>10281978.790000001</v>
      </c>
      <c r="K11" s="230">
        <f>I11-J11</f>
        <v>5064258.209999999</v>
      </c>
      <c r="L11" s="117">
        <v>0.67</v>
      </c>
      <c r="M11" s="164" t="s">
        <v>174</v>
      </c>
      <c r="N11" s="150" t="s">
        <v>154</v>
      </c>
      <c r="O11" s="13">
        <v>15350000</v>
      </c>
      <c r="P11" s="226"/>
      <c r="Q11" s="119"/>
      <c r="R11" s="13">
        <v>15350000</v>
      </c>
      <c r="S11" s="116">
        <v>10340000</v>
      </c>
      <c r="T11" s="116">
        <f>R11-S11</f>
        <v>5010000</v>
      </c>
      <c r="U11" s="117">
        <f>S11/R11</f>
        <v>0.67361563517915313</v>
      </c>
    </row>
    <row r="12" spans="1:21" ht="70" customHeight="1" thickBot="1" x14ac:dyDescent="0.3">
      <c r="A12" s="310"/>
      <c r="B12" s="310"/>
      <c r="C12" s="310"/>
      <c r="D12" s="221"/>
      <c r="E12" s="222">
        <v>2015</v>
      </c>
      <c r="F12" s="116">
        <v>18600000</v>
      </c>
      <c r="G12" s="151">
        <v>3200167</v>
      </c>
      <c r="H12" s="231">
        <f t="shared" si="0"/>
        <v>0.17205198924731183</v>
      </c>
      <c r="I12" s="116">
        <v>18600000</v>
      </c>
      <c r="J12" s="116">
        <v>12700000</v>
      </c>
      <c r="K12" s="116">
        <f>I12-J12</f>
        <v>5900000</v>
      </c>
      <c r="L12" s="117">
        <f>J12/I12</f>
        <v>0.68279569892473113</v>
      </c>
      <c r="M12" s="221" t="s">
        <v>174</v>
      </c>
      <c r="N12" s="221" t="s">
        <v>225</v>
      </c>
      <c r="O12" s="114">
        <v>22912193</v>
      </c>
      <c r="P12" s="151">
        <v>3200167</v>
      </c>
      <c r="Q12" s="115">
        <f>P12/O12</f>
        <v>0.13967091670360843</v>
      </c>
      <c r="R12" s="120">
        <v>22912193</v>
      </c>
      <c r="S12" s="120">
        <v>22293013</v>
      </c>
      <c r="T12" s="120">
        <f>R12-S12</f>
        <v>619180</v>
      </c>
      <c r="U12" s="115">
        <f>S12/R12</f>
        <v>0.97297596087812288</v>
      </c>
    </row>
    <row r="13" spans="1:21" ht="70" customHeight="1" thickBot="1" x14ac:dyDescent="0.3">
      <c r="A13" s="310"/>
      <c r="B13" s="310"/>
      <c r="C13" s="310"/>
      <c r="D13" s="221"/>
      <c r="E13" s="222">
        <v>2016</v>
      </c>
      <c r="F13" s="114">
        <v>16068044</v>
      </c>
      <c r="G13" s="114">
        <v>2163303</v>
      </c>
      <c r="H13" s="115">
        <f t="shared" si="0"/>
        <v>0.13463387329534324</v>
      </c>
      <c r="I13" s="114">
        <v>16068044</v>
      </c>
      <c r="J13" s="224">
        <f>I13*L13</f>
        <v>9640826.4000000004</v>
      </c>
      <c r="K13" s="225">
        <f>I13-J13</f>
        <v>6427217.5999999996</v>
      </c>
      <c r="L13" s="117">
        <v>0.6</v>
      </c>
      <c r="M13" s="221" t="s">
        <v>174</v>
      </c>
      <c r="N13" s="222" t="s">
        <v>154</v>
      </c>
      <c r="O13" s="13">
        <v>19600000</v>
      </c>
      <c r="P13" s="226"/>
      <c r="Q13" s="226"/>
      <c r="R13" s="13">
        <v>19600000</v>
      </c>
      <c r="S13" s="13">
        <v>11800000</v>
      </c>
      <c r="T13" s="116">
        <f>R13-S13</f>
        <v>7800000</v>
      </c>
      <c r="U13" s="166">
        <f>S13/R13</f>
        <v>0.60204081632653061</v>
      </c>
    </row>
    <row r="14" spans="1:21" ht="70" customHeight="1" thickBot="1" x14ac:dyDescent="0.3">
      <c r="A14" s="310"/>
      <c r="B14" s="310"/>
      <c r="C14" s="310"/>
      <c r="D14" s="142"/>
      <c r="E14" s="221">
        <v>2017</v>
      </c>
      <c r="F14" s="114">
        <f>'[2]Love Productions (Sky)'!$F$23</f>
        <v>20334881</v>
      </c>
      <c r="G14" s="114">
        <v>5131086</v>
      </c>
      <c r="H14" s="115">
        <f t="shared" si="0"/>
        <v>0.25232928582173653</v>
      </c>
      <c r="I14" s="114">
        <f>'[2]Love Productions (Sky)'!$F$23</f>
        <v>20334881</v>
      </c>
      <c r="J14" s="224">
        <v>15700000</v>
      </c>
      <c r="K14" s="268">
        <v>10500000</v>
      </c>
      <c r="L14" s="117">
        <v>0.6</v>
      </c>
      <c r="M14" s="221" t="s">
        <v>85</v>
      </c>
      <c r="N14" s="221" t="s">
        <v>126</v>
      </c>
      <c r="O14" s="200"/>
      <c r="P14" s="200"/>
      <c r="Q14" s="200"/>
      <c r="R14" s="145"/>
      <c r="S14" s="145"/>
      <c r="T14" s="233"/>
      <c r="U14" s="234"/>
    </row>
    <row r="15" spans="1:21" x14ac:dyDescent="0.25">
      <c r="D15" s="58"/>
      <c r="E15" s="64"/>
      <c r="F15" s="65"/>
      <c r="G15" s="65"/>
      <c r="H15" s="66"/>
      <c r="I15" s="67"/>
      <c r="J15" s="67"/>
      <c r="K15" s="67"/>
      <c r="L15" s="263"/>
      <c r="M15" s="64"/>
      <c r="N15" s="64"/>
    </row>
    <row r="16" spans="1:21" x14ac:dyDescent="0.25">
      <c r="E16" s="35"/>
      <c r="F16" s="43"/>
      <c r="G16" s="43"/>
      <c r="H16" s="39"/>
      <c r="I16" s="68"/>
      <c r="J16" s="68"/>
      <c r="K16" s="68"/>
      <c r="L16" s="251"/>
    </row>
    <row r="17" spans="1:21" ht="67.5" customHeight="1" x14ac:dyDescent="0.25">
      <c r="E17" s="43"/>
      <c r="F17" s="44"/>
      <c r="G17" s="39"/>
      <c r="H17" s="26"/>
      <c r="I17" s="26"/>
      <c r="J17" s="34"/>
      <c r="K17" s="26"/>
      <c r="L17" s="255"/>
      <c r="M17" s="40"/>
      <c r="N17" s="40"/>
      <c r="O17" s="40"/>
      <c r="P17" s="36"/>
      <c r="R17" s="26"/>
      <c r="S17" s="26"/>
      <c r="T17" s="26"/>
      <c r="U17" s="26"/>
    </row>
    <row r="18" spans="1:21" x14ac:dyDescent="0.25">
      <c r="A18" s="27"/>
      <c r="B18" s="43"/>
      <c r="C18" s="276" t="s">
        <v>180</v>
      </c>
      <c r="D18" s="276"/>
      <c r="E18" s="276"/>
      <c r="F18" s="26"/>
      <c r="G18" s="26"/>
      <c r="H18" s="26"/>
      <c r="I18" s="26"/>
      <c r="J18" s="40"/>
      <c r="K18" s="40"/>
      <c r="L18" s="264"/>
      <c r="M18" s="26"/>
      <c r="N18" s="26"/>
      <c r="R18" s="26"/>
      <c r="S18" s="26"/>
      <c r="T18" s="26"/>
      <c r="U18" s="26"/>
    </row>
    <row r="19" spans="1:21" ht="18.75" customHeight="1" x14ac:dyDescent="0.25">
      <c r="A19" s="27"/>
      <c r="B19" s="43"/>
      <c r="C19" s="277" t="s">
        <v>39</v>
      </c>
      <c r="D19" s="277"/>
      <c r="E19" s="277"/>
      <c r="F19" s="26"/>
      <c r="G19" s="26"/>
      <c r="H19" s="26"/>
      <c r="I19" s="26"/>
      <c r="J19" s="40"/>
      <c r="K19" s="40"/>
      <c r="L19" s="264"/>
      <c r="M19" s="26"/>
      <c r="N19" s="26"/>
      <c r="R19" s="26"/>
      <c r="S19" s="26"/>
      <c r="T19" s="26"/>
      <c r="U19" s="26"/>
    </row>
    <row r="20" spans="1:21" x14ac:dyDescent="0.25">
      <c r="A20" s="27"/>
      <c r="B20" s="43"/>
      <c r="C20" s="278" t="s">
        <v>38</v>
      </c>
      <c r="D20" s="278"/>
      <c r="E20" s="278"/>
      <c r="F20" s="26"/>
      <c r="G20" s="26"/>
      <c r="H20" s="26"/>
      <c r="I20" s="26"/>
      <c r="J20" s="40"/>
      <c r="K20" s="40"/>
      <c r="L20" s="264"/>
      <c r="M20" s="26"/>
      <c r="N20" s="26"/>
      <c r="R20" s="26"/>
      <c r="S20" s="26"/>
      <c r="T20" s="26"/>
      <c r="U20" s="26"/>
    </row>
    <row r="21" spans="1:21" ht="42" customHeight="1" x14ac:dyDescent="0.25">
      <c r="A21" s="14"/>
      <c r="B21" s="14"/>
      <c r="C21" s="279" t="s">
        <v>113</v>
      </c>
      <c r="D21" s="279"/>
      <c r="E21" s="279"/>
      <c r="F21" s="44"/>
      <c r="G21" s="39"/>
      <c r="H21" s="26"/>
      <c r="I21" s="26"/>
      <c r="J21" s="34"/>
      <c r="K21" s="26"/>
      <c r="L21" s="255"/>
      <c r="M21" s="40"/>
      <c r="N21" s="40"/>
      <c r="O21" s="40"/>
      <c r="P21" s="36"/>
      <c r="R21" s="26"/>
      <c r="S21" s="26"/>
      <c r="T21" s="26"/>
      <c r="U21" s="26"/>
    </row>
    <row r="22" spans="1:21" x14ac:dyDescent="0.25">
      <c r="C22" s="306" t="s">
        <v>227</v>
      </c>
      <c r="D22" s="306"/>
      <c r="E22" s="306"/>
      <c r="F22" s="44"/>
      <c r="G22" s="39"/>
      <c r="H22" s="26"/>
      <c r="I22" s="26"/>
      <c r="J22" s="34"/>
      <c r="K22" s="26"/>
      <c r="L22" s="255"/>
      <c r="M22" s="40"/>
      <c r="N22" s="40"/>
      <c r="O22" s="40"/>
      <c r="P22" s="36"/>
      <c r="R22" s="26"/>
      <c r="S22" s="26"/>
      <c r="T22" s="26"/>
      <c r="U22" s="26"/>
    </row>
    <row r="23" spans="1:21" x14ac:dyDescent="0.25">
      <c r="E23" s="40"/>
      <c r="F23" s="41"/>
      <c r="G23" s="39"/>
      <c r="H23" s="26"/>
      <c r="I23" s="26"/>
      <c r="J23" s="34"/>
      <c r="K23" s="26"/>
      <c r="L23" s="255"/>
      <c r="M23" s="40"/>
      <c r="N23" s="40"/>
      <c r="O23" s="40"/>
      <c r="P23" s="36"/>
      <c r="R23" s="26"/>
      <c r="S23" s="26"/>
      <c r="T23" s="26"/>
      <c r="U23" s="26"/>
    </row>
    <row r="24" spans="1:21" x14ac:dyDescent="0.25">
      <c r="E24" s="40"/>
      <c r="F24" s="41"/>
      <c r="G24" s="46"/>
      <c r="H24" s="26"/>
      <c r="I24" s="26"/>
      <c r="J24" s="34"/>
      <c r="K24" s="26"/>
      <c r="L24" s="255"/>
      <c r="M24" s="40"/>
      <c r="N24" s="40"/>
      <c r="O24" s="40"/>
      <c r="P24" s="36"/>
      <c r="R24" s="26"/>
      <c r="S24" s="26"/>
      <c r="T24" s="26"/>
      <c r="U24" s="26"/>
    </row>
    <row r="25" spans="1:21" x14ac:dyDescent="0.25">
      <c r="E25" s="40"/>
      <c r="F25" s="41"/>
      <c r="G25" s="46"/>
      <c r="H25" s="26"/>
      <c r="I25" s="26"/>
      <c r="J25" s="34"/>
      <c r="K25" s="26"/>
      <c r="L25" s="255"/>
      <c r="M25" s="40"/>
      <c r="N25" s="40"/>
      <c r="O25" s="40"/>
      <c r="P25" s="36"/>
      <c r="R25" s="26"/>
      <c r="S25" s="26"/>
      <c r="T25" s="26"/>
      <c r="U25" s="26"/>
    </row>
    <row r="26" spans="1:21" x14ac:dyDescent="0.25">
      <c r="E26" s="40"/>
      <c r="F26" s="41"/>
      <c r="G26" s="46"/>
      <c r="H26" s="26"/>
      <c r="I26" s="26"/>
      <c r="J26" s="34"/>
      <c r="K26" s="26"/>
      <c r="L26" s="255"/>
      <c r="M26" s="40"/>
      <c r="N26" s="40"/>
      <c r="O26" s="40"/>
      <c r="P26" s="36"/>
      <c r="R26" s="26"/>
      <c r="S26" s="26"/>
      <c r="T26" s="26"/>
      <c r="U26" s="26"/>
    </row>
    <row r="27" spans="1:21" ht="45.75" customHeight="1" x14ac:dyDescent="0.25">
      <c r="E27" s="40"/>
      <c r="F27" s="41"/>
      <c r="G27" s="46"/>
      <c r="H27" s="26"/>
      <c r="I27" s="26"/>
      <c r="J27" s="34"/>
      <c r="K27" s="26"/>
      <c r="L27" s="255"/>
      <c r="M27" s="40"/>
      <c r="N27" s="40"/>
      <c r="O27" s="40"/>
      <c r="P27" s="36"/>
      <c r="R27" s="26"/>
      <c r="S27" s="26"/>
      <c r="T27" s="26"/>
      <c r="U27" s="26"/>
    </row>
    <row r="28" spans="1:21" x14ac:dyDescent="0.25">
      <c r="E28" s="40"/>
      <c r="F28" s="41"/>
      <c r="G28" s="46"/>
      <c r="H28" s="26"/>
      <c r="I28" s="26"/>
      <c r="J28" s="34"/>
      <c r="K28" s="26"/>
      <c r="L28" s="255"/>
      <c r="M28" s="40"/>
      <c r="N28" s="40"/>
      <c r="O28" s="40"/>
      <c r="P28" s="36"/>
      <c r="R28" s="26"/>
      <c r="S28" s="26"/>
      <c r="T28" s="26"/>
      <c r="U28" s="26"/>
    </row>
    <row r="29" spans="1:21" x14ac:dyDescent="0.25">
      <c r="E29" s="40"/>
      <c r="F29" s="41"/>
      <c r="G29" s="46"/>
      <c r="H29" s="26"/>
      <c r="I29" s="26"/>
      <c r="J29" s="34"/>
      <c r="K29" s="26"/>
      <c r="L29" s="255"/>
      <c r="M29" s="40"/>
      <c r="N29" s="40"/>
      <c r="O29" s="40"/>
      <c r="P29" s="36"/>
      <c r="R29" s="26"/>
      <c r="S29" s="26"/>
      <c r="T29" s="26"/>
      <c r="U29" s="26"/>
    </row>
    <row r="30" spans="1:21" x14ac:dyDescent="0.25">
      <c r="E30" s="40"/>
      <c r="F30" s="41"/>
      <c r="G30" s="46"/>
      <c r="H30" s="26"/>
      <c r="I30" s="26"/>
      <c r="J30" s="34"/>
      <c r="K30" s="26"/>
      <c r="L30" s="255"/>
      <c r="M30" s="40"/>
      <c r="N30" s="40"/>
      <c r="O30" s="40"/>
      <c r="P30" s="36"/>
      <c r="R30" s="26"/>
      <c r="S30" s="26"/>
      <c r="T30" s="26"/>
      <c r="U30" s="26"/>
    </row>
    <row r="31" spans="1:21" ht="48.75" customHeight="1" x14ac:dyDescent="0.25">
      <c r="E31" s="40"/>
      <c r="F31" s="41"/>
      <c r="G31" s="46"/>
      <c r="H31" s="26"/>
      <c r="I31" s="26"/>
      <c r="J31" s="34"/>
      <c r="K31" s="26"/>
      <c r="L31" s="255"/>
      <c r="M31" s="40"/>
      <c r="N31" s="40"/>
      <c r="O31" s="40"/>
      <c r="P31" s="36"/>
      <c r="R31" s="26"/>
      <c r="S31" s="26"/>
      <c r="T31" s="26"/>
      <c r="U31" s="26"/>
    </row>
    <row r="32" spans="1:21" x14ac:dyDescent="0.25">
      <c r="D32" s="26"/>
      <c r="E32" s="40"/>
      <c r="F32" s="41"/>
      <c r="G32" s="46"/>
      <c r="H32" s="26"/>
      <c r="I32" s="26"/>
      <c r="J32" s="34"/>
      <c r="K32" s="26"/>
      <c r="L32" s="255"/>
      <c r="M32" s="40"/>
      <c r="N32" s="40"/>
      <c r="O32" s="40"/>
      <c r="P32" s="36"/>
      <c r="R32" s="26"/>
      <c r="S32" s="26"/>
      <c r="T32" s="26"/>
      <c r="U32" s="26"/>
    </row>
    <row r="37" spans="4:4" ht="70.5" customHeight="1" x14ac:dyDescent="0.25">
      <c r="D37" s="26"/>
    </row>
    <row r="38" spans="4:4" ht="60" customHeight="1" x14ac:dyDescent="0.25">
      <c r="D38" s="26"/>
    </row>
    <row r="39" spans="4:4" ht="57.75" customHeight="1" x14ac:dyDescent="0.25">
      <c r="D39" s="26"/>
    </row>
    <row r="40" spans="4:4" ht="57.75" customHeight="1" x14ac:dyDescent="0.25">
      <c r="D40" s="26"/>
    </row>
    <row r="41" spans="4:4" ht="50.25" customHeight="1" x14ac:dyDescent="0.25">
      <c r="D41" s="26"/>
    </row>
    <row r="43" spans="4:4" ht="131.25" customHeight="1" x14ac:dyDescent="0.25">
      <c r="D43" s="26"/>
    </row>
    <row r="52" spans="4:21" ht="63.75" customHeight="1" x14ac:dyDescent="0.25">
      <c r="D52" s="26"/>
      <c r="E52" s="26"/>
      <c r="F52" s="26"/>
      <c r="G52" s="26"/>
      <c r="H52" s="26"/>
      <c r="I52" s="26"/>
      <c r="J52" s="34"/>
      <c r="K52" s="26"/>
      <c r="L52" s="255"/>
      <c r="M52" s="26"/>
      <c r="N52" s="26"/>
      <c r="R52" s="26"/>
      <c r="S52" s="26"/>
      <c r="T52" s="26"/>
      <c r="U52" s="26"/>
    </row>
    <row r="53" spans="4:21" ht="42" customHeight="1" x14ac:dyDescent="0.25">
      <c r="D53" s="26"/>
      <c r="E53" s="26"/>
      <c r="F53" s="26"/>
      <c r="G53" s="26"/>
      <c r="H53" s="26"/>
      <c r="I53" s="26"/>
      <c r="J53" s="34"/>
      <c r="K53" s="26"/>
      <c r="L53" s="255"/>
      <c r="M53" s="26"/>
      <c r="N53" s="26"/>
      <c r="R53" s="26"/>
      <c r="S53" s="26"/>
      <c r="T53" s="26"/>
      <c r="U53" s="26"/>
    </row>
    <row r="54" spans="4:21" ht="69.75" customHeight="1" x14ac:dyDescent="0.25">
      <c r="D54" s="26"/>
      <c r="E54" s="26"/>
      <c r="F54" s="26"/>
      <c r="G54" s="26"/>
      <c r="H54" s="26"/>
      <c r="I54" s="26"/>
      <c r="J54" s="34"/>
      <c r="K54" s="26"/>
      <c r="L54" s="255"/>
      <c r="M54" s="26"/>
      <c r="N54" s="26"/>
      <c r="R54" s="26"/>
      <c r="S54" s="26"/>
      <c r="T54" s="26"/>
      <c r="U54" s="26"/>
    </row>
    <row r="59" spans="4:21" ht="72" customHeight="1" x14ac:dyDescent="0.25">
      <c r="D59" s="26"/>
      <c r="E59" s="26"/>
      <c r="F59" s="26"/>
      <c r="G59" s="26"/>
      <c r="H59" s="26"/>
      <c r="I59" s="26"/>
      <c r="J59" s="34"/>
      <c r="K59" s="26"/>
      <c r="L59" s="255"/>
      <c r="M59" s="26"/>
      <c r="N59" s="26"/>
      <c r="R59" s="26"/>
      <c r="S59" s="26"/>
      <c r="T59" s="26"/>
      <c r="U59" s="26"/>
    </row>
    <row r="60" spans="4:21" ht="84.75" customHeight="1" x14ac:dyDescent="0.25">
      <c r="D60" s="26"/>
      <c r="E60" s="26"/>
      <c r="F60" s="26"/>
      <c r="G60" s="26"/>
      <c r="H60" s="26"/>
      <c r="I60" s="26"/>
      <c r="J60" s="34"/>
      <c r="K60" s="26"/>
      <c r="L60" s="255"/>
      <c r="M60" s="26"/>
      <c r="N60" s="26"/>
      <c r="R60" s="26"/>
      <c r="S60" s="26"/>
      <c r="T60" s="26"/>
      <c r="U60" s="26"/>
    </row>
    <row r="65" spans="4:21" ht="75.75" customHeight="1" x14ac:dyDescent="0.25">
      <c r="D65" s="26"/>
      <c r="E65" s="26"/>
      <c r="F65" s="26"/>
      <c r="G65" s="26"/>
      <c r="H65" s="26"/>
      <c r="I65" s="26"/>
      <c r="J65" s="34"/>
      <c r="K65" s="26"/>
      <c r="L65" s="255"/>
      <c r="M65" s="26"/>
      <c r="N65" s="26"/>
      <c r="R65" s="26"/>
      <c r="S65" s="26"/>
      <c r="T65" s="26"/>
      <c r="U65" s="26"/>
    </row>
    <row r="66" spans="4:21" ht="49.5" customHeight="1" x14ac:dyDescent="0.25">
      <c r="D66" s="26"/>
      <c r="E66" s="26"/>
      <c r="F66" s="26"/>
      <c r="G66" s="26"/>
      <c r="H66" s="26"/>
      <c r="I66" s="26"/>
      <c r="J66" s="34"/>
      <c r="K66" s="26"/>
      <c r="L66" s="255"/>
      <c r="M66" s="26"/>
      <c r="N66" s="26"/>
      <c r="R66" s="26"/>
      <c r="S66" s="26"/>
      <c r="T66" s="26"/>
      <c r="U66" s="26"/>
    </row>
    <row r="71" spans="4:21" ht="68.25" customHeight="1" x14ac:dyDescent="0.25">
      <c r="D71" s="26"/>
      <c r="E71" s="26"/>
      <c r="F71" s="26"/>
      <c r="G71" s="26"/>
      <c r="H71" s="26"/>
      <c r="I71" s="26"/>
      <c r="J71" s="34"/>
      <c r="K71" s="26"/>
      <c r="L71" s="255"/>
      <c r="M71" s="26"/>
      <c r="N71" s="26"/>
      <c r="R71" s="26"/>
      <c r="S71" s="26"/>
      <c r="T71" s="26"/>
      <c r="U71" s="26"/>
    </row>
    <row r="76" spans="4:21" ht="60" customHeight="1" x14ac:dyDescent="0.25">
      <c r="D76" s="26"/>
      <c r="E76" s="26"/>
      <c r="F76" s="26"/>
      <c r="G76" s="26"/>
      <c r="H76" s="26"/>
      <c r="I76" s="26"/>
      <c r="J76" s="34"/>
      <c r="K76" s="26"/>
      <c r="L76" s="255"/>
      <c r="M76" s="26"/>
      <c r="N76" s="26"/>
      <c r="R76" s="26"/>
      <c r="S76" s="26"/>
      <c r="T76" s="26"/>
      <c r="U76" s="26"/>
    </row>
    <row r="80" spans="4:21" ht="45" customHeight="1" x14ac:dyDescent="0.25">
      <c r="D80" s="26"/>
      <c r="E80" s="26"/>
      <c r="F80" s="26"/>
      <c r="G80" s="26"/>
      <c r="H80" s="26"/>
      <c r="I80" s="26"/>
      <c r="J80" s="34"/>
      <c r="K80" s="26"/>
      <c r="L80" s="255"/>
      <c r="M80" s="26"/>
      <c r="N80" s="26"/>
      <c r="R80" s="26"/>
      <c r="S80" s="26"/>
      <c r="T80" s="26"/>
      <c r="U80" s="26"/>
    </row>
    <row r="83" spans="4:21" ht="60.75" customHeight="1" x14ac:dyDescent="0.25">
      <c r="D83" s="26"/>
      <c r="E83" s="26"/>
      <c r="F83" s="26"/>
      <c r="G83" s="26"/>
      <c r="H83" s="26"/>
      <c r="I83" s="26"/>
      <c r="J83" s="34"/>
      <c r="K83" s="26"/>
      <c r="L83" s="255"/>
      <c r="M83" s="26"/>
      <c r="N83" s="26"/>
      <c r="R83" s="26"/>
      <c r="S83" s="26"/>
      <c r="T83" s="26"/>
      <c r="U83" s="26"/>
    </row>
    <row r="85" spans="4:21" ht="74" customHeight="1" x14ac:dyDescent="0.25">
      <c r="D85" s="26"/>
      <c r="E85" s="26"/>
      <c r="F85" s="26"/>
      <c r="G85" s="26"/>
      <c r="H85" s="26"/>
      <c r="I85" s="26"/>
      <c r="J85" s="34"/>
      <c r="K85" s="26"/>
      <c r="L85" s="255"/>
      <c r="M85" s="26"/>
      <c r="N85" s="26"/>
      <c r="R85" s="26"/>
      <c r="S85" s="26"/>
      <c r="T85" s="26"/>
      <c r="U85" s="26"/>
    </row>
    <row r="87" spans="4:21" ht="99" customHeight="1" x14ac:dyDescent="0.25">
      <c r="D87" s="26"/>
      <c r="E87" s="26"/>
      <c r="F87" s="26"/>
      <c r="G87" s="26"/>
      <c r="H87" s="26"/>
      <c r="I87" s="26"/>
      <c r="J87" s="34"/>
      <c r="K87" s="26"/>
      <c r="L87" s="255"/>
      <c r="M87" s="26"/>
      <c r="N87" s="26"/>
      <c r="R87" s="26"/>
      <c r="S87" s="26"/>
      <c r="T87" s="26"/>
      <c r="U87" s="26"/>
    </row>
    <row r="90" spans="4:21" ht="60" customHeight="1" x14ac:dyDescent="0.25">
      <c r="D90" s="26"/>
      <c r="E90" s="26"/>
      <c r="F90" s="26"/>
      <c r="G90" s="26"/>
      <c r="H90" s="26"/>
      <c r="I90" s="26"/>
      <c r="J90" s="34"/>
      <c r="K90" s="26"/>
      <c r="L90" s="255"/>
      <c r="M90" s="26"/>
      <c r="N90" s="26"/>
      <c r="R90" s="26"/>
      <c r="S90" s="26"/>
      <c r="T90" s="26"/>
      <c r="U90" s="26"/>
    </row>
    <row r="93" spans="4:21" ht="71.25" customHeight="1" x14ac:dyDescent="0.25">
      <c r="D93" s="26"/>
      <c r="E93" s="26"/>
      <c r="F93" s="26"/>
      <c r="G93" s="26"/>
      <c r="H93" s="26"/>
      <c r="I93" s="26"/>
      <c r="J93" s="34"/>
      <c r="K93" s="26"/>
      <c r="L93" s="255"/>
      <c r="M93" s="26"/>
      <c r="N93" s="26"/>
      <c r="R93" s="26"/>
      <c r="S93" s="26"/>
      <c r="T93" s="26"/>
      <c r="U93" s="26"/>
    </row>
    <row r="94" spans="4:21" ht="63" customHeight="1" x14ac:dyDescent="0.25">
      <c r="D94" s="26"/>
      <c r="E94" s="26"/>
      <c r="F94" s="26"/>
      <c r="G94" s="26"/>
      <c r="H94" s="26"/>
      <c r="I94" s="26"/>
      <c r="J94" s="34"/>
      <c r="K94" s="26"/>
      <c r="L94" s="255"/>
      <c r="M94" s="26"/>
      <c r="N94" s="26"/>
      <c r="R94" s="26"/>
      <c r="S94" s="26"/>
      <c r="T94" s="26"/>
      <c r="U94" s="26"/>
    </row>
    <row r="98" spans="4:21" ht="65.25" customHeight="1" x14ac:dyDescent="0.25">
      <c r="D98" s="26"/>
      <c r="E98" s="26"/>
      <c r="F98" s="26"/>
      <c r="G98" s="26"/>
      <c r="H98" s="26"/>
      <c r="I98" s="26"/>
      <c r="J98" s="34"/>
      <c r="K98" s="26"/>
      <c r="L98" s="255"/>
      <c r="M98" s="26"/>
      <c r="N98" s="26"/>
      <c r="R98" s="26"/>
      <c r="S98" s="26"/>
      <c r="T98" s="26"/>
      <c r="U98" s="26"/>
    </row>
    <row r="99" spans="4:21" ht="80.25" customHeight="1" x14ac:dyDescent="0.25">
      <c r="D99" s="26"/>
      <c r="E99" s="26"/>
      <c r="F99" s="26"/>
      <c r="G99" s="26"/>
      <c r="H99" s="26"/>
      <c r="I99" s="26"/>
      <c r="J99" s="34"/>
      <c r="K99" s="26"/>
      <c r="L99" s="255"/>
      <c r="M99" s="26"/>
      <c r="N99" s="26"/>
      <c r="R99" s="26"/>
      <c r="S99" s="26"/>
      <c r="T99" s="26"/>
      <c r="U99" s="26"/>
    </row>
    <row r="102" spans="4:21" ht="83.25" customHeight="1" x14ac:dyDescent="0.25">
      <c r="D102" s="26"/>
      <c r="E102" s="26"/>
      <c r="F102" s="26"/>
      <c r="G102" s="26"/>
      <c r="H102" s="26"/>
      <c r="I102" s="26"/>
      <c r="J102" s="34"/>
      <c r="K102" s="26"/>
      <c r="L102" s="255"/>
      <c r="M102" s="26"/>
      <c r="N102" s="26"/>
      <c r="R102" s="26"/>
      <c r="S102" s="26"/>
      <c r="T102" s="26"/>
      <c r="U102" s="26"/>
    </row>
    <row r="103" spans="4:21" ht="57" customHeight="1" x14ac:dyDescent="0.25">
      <c r="D103" s="26"/>
      <c r="E103" s="26"/>
      <c r="F103" s="26"/>
      <c r="G103" s="26"/>
      <c r="H103" s="26"/>
      <c r="I103" s="26"/>
      <c r="J103" s="34"/>
      <c r="K103" s="26"/>
      <c r="L103" s="255"/>
      <c r="M103" s="26"/>
      <c r="N103" s="26"/>
      <c r="R103" s="26"/>
      <c r="S103" s="26"/>
      <c r="T103" s="26"/>
      <c r="U103" s="26"/>
    </row>
    <row r="104" spans="4:21" ht="46.5" customHeight="1" x14ac:dyDescent="0.25">
      <c r="D104" s="26"/>
      <c r="E104" s="26"/>
      <c r="F104" s="26"/>
      <c r="G104" s="26"/>
      <c r="H104" s="26"/>
      <c r="I104" s="26"/>
      <c r="J104" s="34"/>
      <c r="K104" s="26"/>
      <c r="L104" s="255"/>
      <c r="M104" s="26"/>
      <c r="N104" s="26"/>
      <c r="R104" s="26"/>
      <c r="S104" s="26"/>
      <c r="T104" s="26"/>
      <c r="U104" s="26"/>
    </row>
    <row r="105" spans="4:21" ht="60.75" customHeight="1" x14ac:dyDescent="0.25">
      <c r="D105" s="26"/>
      <c r="E105" s="26"/>
      <c r="F105" s="26"/>
      <c r="G105" s="26"/>
      <c r="H105" s="26"/>
      <c r="I105" s="26"/>
      <c r="J105" s="34"/>
      <c r="K105" s="26"/>
      <c r="L105" s="255"/>
      <c r="M105" s="26"/>
      <c r="N105" s="26"/>
      <c r="R105" s="26"/>
      <c r="S105" s="26"/>
      <c r="T105" s="26"/>
      <c r="U105" s="26"/>
    </row>
    <row r="110" spans="4:21" ht="50.25" customHeight="1" x14ac:dyDescent="0.25">
      <c r="D110" s="26"/>
      <c r="E110" s="26"/>
      <c r="F110" s="26"/>
      <c r="G110" s="26"/>
      <c r="H110" s="26"/>
      <c r="I110" s="26"/>
      <c r="J110" s="34"/>
      <c r="K110" s="26"/>
      <c r="L110" s="255"/>
      <c r="M110" s="26"/>
      <c r="N110" s="26"/>
      <c r="R110" s="26"/>
      <c r="S110" s="26"/>
      <c r="T110" s="26"/>
      <c r="U110" s="26"/>
    </row>
    <row r="111" spans="4:21" ht="60.75" customHeight="1" x14ac:dyDescent="0.25">
      <c r="D111" s="26"/>
      <c r="E111" s="26"/>
      <c r="F111" s="26"/>
      <c r="G111" s="26"/>
      <c r="H111" s="26"/>
      <c r="I111" s="26"/>
      <c r="J111" s="34"/>
      <c r="K111" s="26"/>
      <c r="L111" s="255"/>
      <c r="M111" s="26"/>
      <c r="N111" s="26"/>
      <c r="R111" s="26"/>
      <c r="S111" s="26"/>
      <c r="T111" s="26"/>
      <c r="U111" s="26"/>
    </row>
    <row r="112" spans="4:21" ht="73.5" customHeight="1" x14ac:dyDescent="0.25">
      <c r="D112" s="26"/>
      <c r="E112" s="26"/>
      <c r="F112" s="26"/>
      <c r="G112" s="26"/>
      <c r="H112" s="26"/>
      <c r="I112" s="26"/>
      <c r="J112" s="34"/>
      <c r="K112" s="26"/>
      <c r="L112" s="255"/>
      <c r="M112" s="26"/>
      <c r="N112" s="26"/>
      <c r="R112" s="26"/>
      <c r="S112" s="26"/>
      <c r="T112" s="26"/>
      <c r="U112" s="26"/>
    </row>
    <row r="113" spans="4:21" ht="66" customHeight="1" x14ac:dyDescent="0.25">
      <c r="D113" s="26"/>
      <c r="E113" s="26"/>
      <c r="F113" s="26"/>
      <c r="G113" s="26"/>
      <c r="H113" s="26"/>
      <c r="I113" s="26"/>
      <c r="J113" s="34"/>
      <c r="K113" s="26"/>
      <c r="L113" s="255"/>
      <c r="M113" s="26"/>
      <c r="N113" s="26"/>
      <c r="R113" s="26"/>
      <c r="S113" s="26"/>
      <c r="T113" s="26"/>
      <c r="U113" s="26"/>
    </row>
    <row r="114" spans="4:21" ht="44.25" customHeight="1" x14ac:dyDescent="0.25">
      <c r="D114" s="26"/>
      <c r="E114" s="26"/>
      <c r="F114" s="26"/>
      <c r="G114" s="26"/>
      <c r="H114" s="26"/>
      <c r="I114" s="26"/>
      <c r="J114" s="34"/>
      <c r="K114" s="26"/>
      <c r="L114" s="255"/>
      <c r="M114" s="26"/>
      <c r="N114" s="26"/>
      <c r="R114" s="26"/>
      <c r="S114" s="26"/>
      <c r="T114" s="26"/>
      <c r="U114" s="26"/>
    </row>
    <row r="120" spans="4:21" ht="60" customHeight="1" x14ac:dyDescent="0.25">
      <c r="D120" s="26"/>
      <c r="E120" s="26"/>
      <c r="F120" s="26"/>
      <c r="G120" s="26"/>
      <c r="H120" s="26"/>
      <c r="I120" s="26"/>
      <c r="J120" s="34"/>
      <c r="K120" s="26"/>
      <c r="L120" s="255"/>
      <c r="M120" s="26"/>
      <c r="N120" s="26"/>
      <c r="R120" s="26"/>
      <c r="S120" s="26"/>
      <c r="T120" s="26"/>
      <c r="U120" s="26"/>
    </row>
    <row r="121" spans="4:21" ht="75.75" customHeight="1" x14ac:dyDescent="0.25">
      <c r="D121" s="26"/>
      <c r="E121" s="26"/>
      <c r="F121" s="26"/>
      <c r="G121" s="26"/>
      <c r="H121" s="26"/>
      <c r="I121" s="26"/>
      <c r="J121" s="34"/>
      <c r="K121" s="26"/>
      <c r="L121" s="255"/>
      <c r="M121" s="26"/>
      <c r="N121" s="26"/>
      <c r="R121" s="26"/>
      <c r="S121" s="26"/>
      <c r="T121" s="26"/>
      <c r="U121" s="26"/>
    </row>
  </sheetData>
  <mergeCells count="31">
    <mergeCell ref="C18:E18"/>
    <mergeCell ref="C19:E19"/>
    <mergeCell ref="C20:E20"/>
    <mergeCell ref="C21:E21"/>
    <mergeCell ref="C22:E22"/>
    <mergeCell ref="S1:U1"/>
    <mergeCell ref="O2:O3"/>
    <mergeCell ref="G1:G3"/>
    <mergeCell ref="M1:M3"/>
    <mergeCell ref="I1:I3"/>
    <mergeCell ref="H1:H3"/>
    <mergeCell ref="J1:J3"/>
    <mergeCell ref="K1:K3"/>
    <mergeCell ref="L1:L3"/>
    <mergeCell ref="P2:P3"/>
    <mergeCell ref="Q2:Q3"/>
    <mergeCell ref="S2:S3"/>
    <mergeCell ref="T2:T3"/>
    <mergeCell ref="U2:U3"/>
    <mergeCell ref="N1:N3"/>
    <mergeCell ref="A4:A14"/>
    <mergeCell ref="B4:B14"/>
    <mergeCell ref="C4:C14"/>
    <mergeCell ref="R2:R3"/>
    <mergeCell ref="A1:A3"/>
    <mergeCell ref="B1:B3"/>
    <mergeCell ref="D1:D3"/>
    <mergeCell ref="F1:F3"/>
    <mergeCell ref="C1:C3"/>
    <mergeCell ref="E1:E3"/>
    <mergeCell ref="O1:Q1"/>
  </mergeCells>
  <phoneticPr fontId="3" type="noConversion"/>
  <pageMargins left="0.7" right="0.7" top="0.75" bottom="0.75" header="0.3" footer="0.3"/>
  <pageSetup paperSize="9"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V25"/>
  <sheetViews>
    <sheetView zoomScale="75" zoomScaleNormal="75" workbookViewId="0">
      <selection activeCell="AA16" sqref="AA16"/>
    </sheetView>
  </sheetViews>
  <sheetFormatPr baseColWidth="10" defaultColWidth="8.83203125" defaultRowHeight="19" x14ac:dyDescent="0.25"/>
  <cols>
    <col min="1" max="1" width="14.33203125" style="26" customWidth="1"/>
    <col min="2" max="2" width="12" style="26" customWidth="1"/>
    <col min="3" max="3" width="11.5" style="26" customWidth="1"/>
    <col min="4" max="4" width="13.83203125" style="72" customWidth="1"/>
    <col min="5" max="6" width="30.6640625" style="26" customWidth="1"/>
    <col min="7" max="7" width="30.6640625" style="40" hidden="1" customWidth="1"/>
    <col min="8" max="8" width="30.6640625" style="26" customWidth="1"/>
    <col min="9" max="9" width="30.6640625" style="46" customWidth="1"/>
    <col min="10" max="11" width="30.6640625" style="34" customWidth="1"/>
    <col min="12" max="12" width="30.6640625" style="40" customWidth="1"/>
    <col min="13" max="13" width="30.6640625" style="46" customWidth="1"/>
    <col min="14" max="15" width="40.6640625" style="27" hidden="1" customWidth="1"/>
    <col min="16" max="17" width="17.6640625" style="40" hidden="1" customWidth="1"/>
    <col min="18" max="18" width="17.6640625" style="41" hidden="1" customWidth="1"/>
    <col min="19" max="21" width="17.6640625" style="40" hidden="1" customWidth="1"/>
    <col min="22" max="22" width="17.6640625" style="41" hidden="1" customWidth="1"/>
    <col min="23" max="16384" width="8.83203125" style="26"/>
  </cols>
  <sheetData>
    <row r="1" spans="1:22" ht="15" customHeight="1" thickBot="1" x14ac:dyDescent="0.3">
      <c r="A1" s="320" t="s">
        <v>5</v>
      </c>
      <c r="B1" s="320" t="s">
        <v>0</v>
      </c>
      <c r="C1" s="320" t="s">
        <v>1</v>
      </c>
      <c r="D1" s="320" t="s">
        <v>30</v>
      </c>
      <c r="E1" s="320" t="s">
        <v>2</v>
      </c>
      <c r="F1" s="324" t="s">
        <v>3</v>
      </c>
      <c r="G1" s="321" t="s">
        <v>64</v>
      </c>
      <c r="H1" s="322" t="s">
        <v>4</v>
      </c>
      <c r="I1" s="321" t="s">
        <v>58</v>
      </c>
      <c r="J1" s="322" t="s">
        <v>68</v>
      </c>
      <c r="K1" s="322" t="s">
        <v>69</v>
      </c>
      <c r="L1" s="322" t="s">
        <v>70</v>
      </c>
      <c r="M1" s="321" t="s">
        <v>71</v>
      </c>
      <c r="N1" s="320" t="s">
        <v>59</v>
      </c>
      <c r="O1" s="289" t="s">
        <v>147</v>
      </c>
      <c r="P1" s="324" t="s">
        <v>93</v>
      </c>
      <c r="Q1" s="324"/>
      <c r="R1" s="324"/>
      <c r="S1" s="322" t="s">
        <v>93</v>
      </c>
      <c r="T1" s="322"/>
      <c r="U1" s="322"/>
      <c r="V1" s="322"/>
    </row>
    <row r="2" spans="1:22" ht="15" customHeight="1" thickBot="1" x14ac:dyDescent="0.3">
      <c r="A2" s="320"/>
      <c r="B2" s="320"/>
      <c r="C2" s="320"/>
      <c r="D2" s="320"/>
      <c r="E2" s="320"/>
      <c r="F2" s="324"/>
      <c r="G2" s="321"/>
      <c r="H2" s="322"/>
      <c r="I2" s="321"/>
      <c r="J2" s="322"/>
      <c r="K2" s="322"/>
      <c r="L2" s="322"/>
      <c r="M2" s="321"/>
      <c r="N2" s="320"/>
      <c r="O2" s="290"/>
      <c r="P2" s="285" t="s">
        <v>3</v>
      </c>
      <c r="Q2" s="287" t="s">
        <v>145</v>
      </c>
      <c r="R2" s="292" t="s">
        <v>58</v>
      </c>
      <c r="S2" s="287" t="s">
        <v>68</v>
      </c>
      <c r="T2" s="287" t="s">
        <v>69</v>
      </c>
      <c r="U2" s="287" t="s">
        <v>70</v>
      </c>
      <c r="V2" s="292" t="s">
        <v>71</v>
      </c>
    </row>
    <row r="3" spans="1:22" ht="15" customHeight="1" thickBot="1" x14ac:dyDescent="0.3">
      <c r="A3" s="320"/>
      <c r="B3" s="320"/>
      <c r="C3" s="320"/>
      <c r="D3" s="320"/>
      <c r="E3" s="320"/>
      <c r="F3" s="324"/>
      <c r="G3" s="321"/>
      <c r="H3" s="322"/>
      <c r="I3" s="321"/>
      <c r="J3" s="322"/>
      <c r="K3" s="322"/>
      <c r="L3" s="322"/>
      <c r="M3" s="321"/>
      <c r="N3" s="320"/>
      <c r="O3" s="291"/>
      <c r="P3" s="286"/>
      <c r="Q3" s="288"/>
      <c r="R3" s="293"/>
      <c r="S3" s="288"/>
      <c r="T3" s="288"/>
      <c r="U3" s="288"/>
      <c r="V3" s="293"/>
    </row>
    <row r="4" spans="1:22" ht="119.25" customHeight="1" thickBot="1" x14ac:dyDescent="0.3">
      <c r="A4" s="310" t="s">
        <v>60</v>
      </c>
      <c r="B4" s="310" t="s">
        <v>13</v>
      </c>
      <c r="C4" s="310">
        <v>2006</v>
      </c>
      <c r="D4" s="235" t="s">
        <v>61</v>
      </c>
      <c r="E4" s="222">
        <v>2007</v>
      </c>
      <c r="F4" s="120">
        <v>1741278</v>
      </c>
      <c r="G4" s="196"/>
      <c r="H4" s="120">
        <v>-152497</v>
      </c>
      <c r="I4" s="115">
        <f>H4/F4</f>
        <v>-8.757762976388607E-2</v>
      </c>
      <c r="J4" s="120">
        <v>1741278</v>
      </c>
      <c r="K4" s="19"/>
      <c r="L4" s="19"/>
      <c r="M4" s="146"/>
      <c r="N4" s="221" t="s">
        <v>86</v>
      </c>
      <c r="O4" s="221" t="s">
        <v>160</v>
      </c>
      <c r="P4" s="19"/>
      <c r="Q4" s="19"/>
      <c r="R4" s="146"/>
      <c r="S4" s="19"/>
      <c r="T4" s="19"/>
      <c r="U4" s="19"/>
      <c r="V4" s="146"/>
    </row>
    <row r="5" spans="1:22" ht="70" customHeight="1" thickBot="1" x14ac:dyDescent="0.3">
      <c r="A5" s="310"/>
      <c r="B5" s="310"/>
      <c r="C5" s="310"/>
      <c r="D5" s="235"/>
      <c r="E5" s="222">
        <v>2008</v>
      </c>
      <c r="F5" s="114">
        <v>5385516</v>
      </c>
      <c r="G5" s="196">
        <f>(F5/F4)-1</f>
        <v>2.0928524911013633</v>
      </c>
      <c r="H5" s="114">
        <v>-114332</v>
      </c>
      <c r="I5" s="115">
        <f t="shared" ref="I5:I14" si="0">H5/F5</f>
        <v>-2.122953492293032E-2</v>
      </c>
      <c r="J5" s="114">
        <v>5385516</v>
      </c>
      <c r="K5" s="114">
        <v>5168016</v>
      </c>
      <c r="L5" s="114">
        <f t="shared" ref="L5:L11" si="1">J5-K5</f>
        <v>217500</v>
      </c>
      <c r="M5" s="196">
        <f t="shared" ref="M5:M11" si="2">K5/J5</f>
        <v>0.95961389772122119</v>
      </c>
      <c r="N5" s="221" t="s">
        <v>89</v>
      </c>
      <c r="O5" s="221" t="s">
        <v>165</v>
      </c>
      <c r="P5" s="15">
        <v>1850000</v>
      </c>
      <c r="Q5" s="15">
        <v>-150000</v>
      </c>
      <c r="R5" s="236">
        <f>Q5/P5</f>
        <v>-8.1081081081081086E-2</v>
      </c>
      <c r="S5" s="19"/>
      <c r="T5" s="19"/>
      <c r="U5" s="19"/>
      <c r="V5" s="146"/>
    </row>
    <row r="6" spans="1:22" ht="70" customHeight="1" thickBot="1" x14ac:dyDescent="0.3">
      <c r="A6" s="310"/>
      <c r="B6" s="310"/>
      <c r="C6" s="310"/>
      <c r="D6" s="235"/>
      <c r="E6" s="222">
        <v>2009</v>
      </c>
      <c r="F6" s="114">
        <v>2052540</v>
      </c>
      <c r="G6" s="197">
        <f t="shared" ref="G6:G13" si="3">(F6/F5)-1</f>
        <v>-0.61887774541938045</v>
      </c>
      <c r="H6" s="114">
        <v>-23907</v>
      </c>
      <c r="I6" s="115">
        <f t="shared" si="0"/>
        <v>-1.1647519658569382E-2</v>
      </c>
      <c r="J6" s="114">
        <v>2056366</v>
      </c>
      <c r="K6" s="114">
        <v>1952103</v>
      </c>
      <c r="L6" s="114">
        <f t="shared" si="1"/>
        <v>104263</v>
      </c>
      <c r="M6" s="196">
        <f t="shared" si="2"/>
        <v>0.94929744996756416</v>
      </c>
      <c r="N6" s="221" t="s">
        <v>87</v>
      </c>
      <c r="O6" s="164" t="s">
        <v>191</v>
      </c>
      <c r="P6" s="13">
        <v>3450000</v>
      </c>
      <c r="Q6" s="13">
        <v>90000</v>
      </c>
      <c r="R6" s="166">
        <f>Q6/P6</f>
        <v>2.6086956521739129E-2</v>
      </c>
      <c r="S6" s="13">
        <v>3450000</v>
      </c>
      <c r="T6" s="19"/>
      <c r="U6" s="19"/>
      <c r="V6" s="146"/>
    </row>
    <row r="7" spans="1:22" ht="70" customHeight="1" thickBot="1" x14ac:dyDescent="0.3">
      <c r="A7" s="310"/>
      <c r="B7" s="310"/>
      <c r="C7" s="310"/>
      <c r="D7" s="235"/>
      <c r="E7" s="222">
        <v>2010</v>
      </c>
      <c r="F7" s="114">
        <v>8227952</v>
      </c>
      <c r="G7" s="196">
        <f t="shared" si="3"/>
        <v>3.0086682841747301</v>
      </c>
      <c r="H7" s="114">
        <v>7636</v>
      </c>
      <c r="I7" s="115">
        <f t="shared" si="0"/>
        <v>9.2805597310241961E-4</v>
      </c>
      <c r="J7" s="114">
        <v>8227952</v>
      </c>
      <c r="K7" s="114">
        <v>8111375</v>
      </c>
      <c r="L7" s="114">
        <f t="shared" si="1"/>
        <v>116577</v>
      </c>
      <c r="M7" s="196">
        <f t="shared" si="2"/>
        <v>0.98583158968355677</v>
      </c>
      <c r="N7" s="221" t="s">
        <v>85</v>
      </c>
      <c r="O7" s="221" t="s">
        <v>165</v>
      </c>
      <c r="P7" s="13">
        <v>8200000</v>
      </c>
      <c r="Q7" s="13">
        <v>10000</v>
      </c>
      <c r="R7" s="166">
        <f>Q7/P7</f>
        <v>1.2195121951219512E-3</v>
      </c>
      <c r="S7" s="13">
        <v>8200000</v>
      </c>
      <c r="T7" s="19"/>
      <c r="U7" s="19"/>
      <c r="V7" s="146"/>
    </row>
    <row r="8" spans="1:22" ht="70" customHeight="1" thickBot="1" x14ac:dyDescent="0.3">
      <c r="A8" s="310"/>
      <c r="B8" s="310"/>
      <c r="C8" s="310"/>
      <c r="D8" s="235"/>
      <c r="E8" s="222">
        <v>2011</v>
      </c>
      <c r="F8" s="114">
        <v>11708474</v>
      </c>
      <c r="G8" s="197">
        <f t="shared" si="3"/>
        <v>0.42301194756605298</v>
      </c>
      <c r="H8" s="114">
        <v>153</v>
      </c>
      <c r="I8" s="115">
        <f t="shared" si="0"/>
        <v>1.3067458662845389E-5</v>
      </c>
      <c r="J8" s="114">
        <v>11708474</v>
      </c>
      <c r="K8" s="114">
        <v>8414061</v>
      </c>
      <c r="L8" s="114">
        <f t="shared" si="1"/>
        <v>3294413</v>
      </c>
      <c r="M8" s="196">
        <f t="shared" si="2"/>
        <v>0.71863002813176169</v>
      </c>
      <c r="N8" s="221" t="s">
        <v>88</v>
      </c>
      <c r="O8" s="164" t="s">
        <v>154</v>
      </c>
      <c r="P8" s="13">
        <v>11800000</v>
      </c>
      <c r="Q8" s="19"/>
      <c r="R8" s="146"/>
      <c r="S8" s="13">
        <v>11800000</v>
      </c>
      <c r="T8" s="13">
        <v>11100000</v>
      </c>
      <c r="U8" s="13">
        <f>S8-T8</f>
        <v>700000</v>
      </c>
      <c r="V8" s="166">
        <f>T8/S8</f>
        <v>0.94067796610169496</v>
      </c>
    </row>
    <row r="9" spans="1:22" ht="70" customHeight="1" thickBot="1" x14ac:dyDescent="0.3">
      <c r="A9" s="310"/>
      <c r="B9" s="310"/>
      <c r="C9" s="310"/>
      <c r="D9" s="235"/>
      <c r="E9" s="222">
        <v>2012</v>
      </c>
      <c r="F9" s="114">
        <v>24625402</v>
      </c>
      <c r="G9" s="197">
        <f t="shared" si="3"/>
        <v>1.1032119130127462</v>
      </c>
      <c r="H9" s="114">
        <v>129016</v>
      </c>
      <c r="I9" s="115">
        <f t="shared" si="0"/>
        <v>5.2391428980529944E-3</v>
      </c>
      <c r="J9" s="114">
        <v>24625402</v>
      </c>
      <c r="K9" s="114">
        <v>19215626</v>
      </c>
      <c r="L9" s="114">
        <f t="shared" si="1"/>
        <v>5409776</v>
      </c>
      <c r="M9" s="196">
        <f t="shared" si="2"/>
        <v>0.78031725126761387</v>
      </c>
      <c r="N9" s="221" t="s">
        <v>88</v>
      </c>
      <c r="O9" s="164" t="s">
        <v>154</v>
      </c>
      <c r="P9" s="13">
        <v>24600000</v>
      </c>
      <c r="Q9" s="19"/>
      <c r="R9" s="146"/>
      <c r="S9" s="13">
        <v>24600000</v>
      </c>
      <c r="T9" s="13">
        <v>19200000</v>
      </c>
      <c r="U9" s="13">
        <f>S9-T9</f>
        <v>5400000</v>
      </c>
      <c r="V9" s="166">
        <f>T9/S9</f>
        <v>0.78048780487804881</v>
      </c>
    </row>
    <row r="10" spans="1:22" ht="70" customHeight="1" thickBot="1" x14ac:dyDescent="0.3">
      <c r="A10" s="310"/>
      <c r="B10" s="310"/>
      <c r="C10" s="310"/>
      <c r="D10" s="235"/>
      <c r="E10" s="222">
        <v>2013</v>
      </c>
      <c r="F10" s="114">
        <v>9506589</v>
      </c>
      <c r="G10" s="196">
        <f t="shared" si="3"/>
        <v>-0.61395192655129049</v>
      </c>
      <c r="H10" s="114">
        <v>947270</v>
      </c>
      <c r="I10" s="115">
        <f t="shared" si="0"/>
        <v>9.9643520930588245E-2</v>
      </c>
      <c r="J10" s="114">
        <v>9506589</v>
      </c>
      <c r="K10" s="114">
        <v>8805610</v>
      </c>
      <c r="L10" s="114">
        <f t="shared" si="1"/>
        <v>700979</v>
      </c>
      <c r="M10" s="196">
        <f t="shared" si="2"/>
        <v>0.92626387866352489</v>
      </c>
      <c r="N10" s="221" t="s">
        <v>90</v>
      </c>
      <c r="O10" s="221" t="s">
        <v>154</v>
      </c>
      <c r="P10" s="15">
        <v>24600000</v>
      </c>
      <c r="Q10" s="19"/>
      <c r="R10" s="146"/>
      <c r="S10" s="19"/>
      <c r="T10" s="19"/>
      <c r="U10" s="19"/>
      <c r="V10" s="146"/>
    </row>
    <row r="11" spans="1:22" ht="70" customHeight="1" thickBot="1" x14ac:dyDescent="0.3">
      <c r="A11" s="310"/>
      <c r="B11" s="310"/>
      <c r="C11" s="310"/>
      <c r="D11" s="235"/>
      <c r="E11" s="222">
        <v>2014</v>
      </c>
      <c r="F11" s="114">
        <v>24304169</v>
      </c>
      <c r="G11" s="196">
        <f t="shared" si="3"/>
        <v>1.5565604024745365</v>
      </c>
      <c r="H11" s="114">
        <v>1017091</v>
      </c>
      <c r="I11" s="115">
        <f t="shared" si="0"/>
        <v>4.1848417034953962E-2</v>
      </c>
      <c r="J11" s="114">
        <v>24304169</v>
      </c>
      <c r="K11" s="114">
        <v>22317213</v>
      </c>
      <c r="L11" s="114">
        <f t="shared" si="1"/>
        <v>1986956</v>
      </c>
      <c r="M11" s="196">
        <f t="shared" si="2"/>
        <v>0.91824628935060482</v>
      </c>
      <c r="N11" s="221" t="s">
        <v>91</v>
      </c>
      <c r="O11" s="221" t="s">
        <v>154</v>
      </c>
      <c r="P11" s="19"/>
      <c r="Q11" s="19"/>
      <c r="R11" s="19"/>
      <c r="S11" s="19"/>
      <c r="T11" s="19"/>
      <c r="U11" s="19"/>
      <c r="V11" s="146"/>
    </row>
    <row r="12" spans="1:22" ht="70" customHeight="1" thickBot="1" x14ac:dyDescent="0.3">
      <c r="A12" s="310"/>
      <c r="B12" s="310"/>
      <c r="C12" s="310"/>
      <c r="D12" s="235" t="s">
        <v>62</v>
      </c>
      <c r="E12" s="222">
        <v>2015</v>
      </c>
      <c r="F12" s="114">
        <v>32482221</v>
      </c>
      <c r="G12" s="196">
        <f t="shared" si="3"/>
        <v>0.33648762070408589</v>
      </c>
      <c r="H12" s="114">
        <v>-1233992</v>
      </c>
      <c r="I12" s="115">
        <f t="shared" si="0"/>
        <v>-3.79897667711823E-2</v>
      </c>
      <c r="J12" s="114">
        <v>32482221</v>
      </c>
      <c r="K12" s="19"/>
      <c r="L12" s="19"/>
      <c r="M12" s="146"/>
      <c r="N12" s="221" t="s">
        <v>92</v>
      </c>
      <c r="O12" s="221" t="s">
        <v>160</v>
      </c>
      <c r="P12" s="19"/>
      <c r="Q12" s="19"/>
      <c r="R12" s="146"/>
      <c r="S12" s="19"/>
      <c r="T12" s="19"/>
      <c r="U12" s="19"/>
      <c r="V12" s="146"/>
    </row>
    <row r="13" spans="1:22" ht="70" customHeight="1" thickBot="1" x14ac:dyDescent="0.3">
      <c r="A13" s="310"/>
      <c r="B13" s="310"/>
      <c r="C13" s="310"/>
      <c r="D13" s="235"/>
      <c r="E13" s="222">
        <v>2016</v>
      </c>
      <c r="F13" s="114">
        <v>42507264</v>
      </c>
      <c r="G13" s="196">
        <f t="shared" si="3"/>
        <v>0.30863169732143625</v>
      </c>
      <c r="H13" s="114">
        <v>3126644</v>
      </c>
      <c r="I13" s="115">
        <f t="shared" si="0"/>
        <v>7.3555522180867722E-2</v>
      </c>
      <c r="J13" s="114">
        <v>42507264</v>
      </c>
      <c r="K13" s="19"/>
      <c r="L13" s="19"/>
      <c r="M13" s="19"/>
      <c r="N13" s="221" t="s">
        <v>91</v>
      </c>
      <c r="O13" s="221" t="s">
        <v>160</v>
      </c>
      <c r="P13" s="19"/>
      <c r="Q13" s="19"/>
      <c r="R13" s="146"/>
      <c r="S13" s="19"/>
      <c r="T13" s="19"/>
      <c r="U13" s="19"/>
      <c r="V13" s="146"/>
    </row>
    <row r="14" spans="1:22" ht="70" customHeight="1" thickBot="1" x14ac:dyDescent="0.3">
      <c r="A14" s="310"/>
      <c r="B14" s="310"/>
      <c r="C14" s="310"/>
      <c r="D14" s="235"/>
      <c r="E14" s="222">
        <v>2017</v>
      </c>
      <c r="F14" s="114">
        <v>59900372</v>
      </c>
      <c r="G14" s="145"/>
      <c r="H14" s="114">
        <v>4406417</v>
      </c>
      <c r="I14" s="115">
        <f t="shared" si="0"/>
        <v>7.3562431298423325E-2</v>
      </c>
      <c r="J14" s="114">
        <v>59900372</v>
      </c>
      <c r="K14" s="19"/>
      <c r="L14" s="19"/>
      <c r="M14" s="19"/>
      <c r="N14" s="221" t="s">
        <v>85</v>
      </c>
      <c r="O14" s="221" t="s">
        <v>126</v>
      </c>
      <c r="P14" s="145"/>
      <c r="Q14" s="145"/>
      <c r="R14" s="237"/>
      <c r="S14" s="145"/>
      <c r="T14" s="145"/>
      <c r="U14" s="145"/>
      <c r="V14" s="237"/>
    </row>
    <row r="15" spans="1:22" ht="30" customHeight="1" x14ac:dyDescent="0.25">
      <c r="G15" s="43"/>
      <c r="I15" s="69"/>
    </row>
    <row r="16" spans="1:22" ht="30" customHeight="1" x14ac:dyDescent="0.25">
      <c r="A16" s="276" t="s">
        <v>180</v>
      </c>
      <c r="B16" s="276"/>
      <c r="C16" s="276"/>
      <c r="G16" s="43"/>
      <c r="I16" s="69"/>
    </row>
    <row r="17" spans="1:22" ht="30" customHeight="1" x14ac:dyDescent="0.25">
      <c r="A17" s="277" t="s">
        <v>39</v>
      </c>
      <c r="B17" s="277"/>
      <c r="C17" s="277"/>
      <c r="G17" s="43"/>
      <c r="I17" s="39"/>
    </row>
    <row r="18" spans="1:22" ht="30" customHeight="1" x14ac:dyDescent="0.25">
      <c r="A18" s="278" t="s">
        <v>38</v>
      </c>
      <c r="B18" s="278"/>
      <c r="C18" s="278"/>
      <c r="G18" s="43"/>
      <c r="I18" s="39"/>
    </row>
    <row r="19" spans="1:22" ht="30" customHeight="1" x14ac:dyDescent="0.25">
      <c r="A19" s="279" t="s">
        <v>113</v>
      </c>
      <c r="B19" s="279"/>
      <c r="C19" s="279"/>
      <c r="G19" s="43"/>
      <c r="I19" s="39"/>
    </row>
    <row r="20" spans="1:22" ht="30" customHeight="1" x14ac:dyDescent="0.25">
      <c r="A20" s="306" t="s">
        <v>227</v>
      </c>
      <c r="B20" s="306"/>
      <c r="C20" s="306"/>
      <c r="G20" s="43"/>
      <c r="I20" s="39"/>
    </row>
    <row r="21" spans="1:22" x14ac:dyDescent="0.25">
      <c r="G21" s="43"/>
      <c r="I21" s="39"/>
    </row>
    <row r="22" spans="1:22" x14ac:dyDescent="0.25">
      <c r="A22" s="72"/>
      <c r="C22" s="73"/>
      <c r="D22" s="43"/>
      <c r="F22" s="39"/>
      <c r="G22" s="34"/>
      <c r="H22" s="34"/>
      <c r="I22" s="40"/>
      <c r="J22" s="46"/>
      <c r="K22" s="27"/>
      <c r="M22" s="40"/>
      <c r="N22" s="41"/>
      <c r="O22" s="41"/>
      <c r="R22" s="40"/>
      <c r="S22" s="41"/>
      <c r="T22" s="26"/>
      <c r="U22" s="26"/>
      <c r="V22" s="26"/>
    </row>
    <row r="23" spans="1:22" ht="18.75" customHeight="1" x14ac:dyDescent="0.25">
      <c r="A23" s="72"/>
      <c r="D23" s="43"/>
      <c r="F23" s="39"/>
      <c r="G23" s="34"/>
      <c r="H23" s="34"/>
      <c r="I23" s="40"/>
      <c r="J23" s="46"/>
      <c r="K23" s="27"/>
      <c r="M23" s="40"/>
      <c r="N23" s="41"/>
      <c r="O23" s="41"/>
      <c r="R23" s="40"/>
      <c r="S23" s="41"/>
      <c r="T23" s="26"/>
      <c r="U23" s="26"/>
      <c r="V23" s="26"/>
    </row>
    <row r="24" spans="1:22" x14ac:dyDescent="0.25">
      <c r="A24" s="72"/>
      <c r="D24" s="40"/>
      <c r="F24" s="39"/>
      <c r="G24" s="34"/>
      <c r="H24" s="34"/>
      <c r="I24" s="40"/>
      <c r="J24" s="46"/>
      <c r="K24" s="27"/>
      <c r="M24" s="40"/>
      <c r="N24" s="41"/>
      <c r="O24" s="41"/>
      <c r="R24" s="40"/>
      <c r="S24" s="41"/>
      <c r="T24" s="26"/>
      <c r="U24" s="26"/>
      <c r="V24" s="26"/>
    </row>
    <row r="25" spans="1:22" x14ac:dyDescent="0.25">
      <c r="A25" s="72"/>
      <c r="D25" s="40"/>
      <c r="F25" s="46"/>
      <c r="G25" s="34"/>
      <c r="H25" s="34"/>
      <c r="I25" s="40"/>
      <c r="J25" s="46"/>
      <c r="K25" s="27"/>
      <c r="M25" s="40"/>
      <c r="N25" s="41"/>
      <c r="O25" s="41"/>
      <c r="R25" s="40"/>
      <c r="S25" s="41"/>
      <c r="T25" s="26"/>
      <c r="U25" s="26"/>
      <c r="V25" s="26"/>
    </row>
  </sheetData>
  <mergeCells count="32">
    <mergeCell ref="A16:C16"/>
    <mergeCell ref="A17:C17"/>
    <mergeCell ref="A18:C18"/>
    <mergeCell ref="A19:C19"/>
    <mergeCell ref="A20:C20"/>
    <mergeCell ref="A1:A3"/>
    <mergeCell ref="I1:I3"/>
    <mergeCell ref="N1:N3"/>
    <mergeCell ref="J1:J3"/>
    <mergeCell ref="K1:K3"/>
    <mergeCell ref="L1:L3"/>
    <mergeCell ref="C4:C14"/>
    <mergeCell ref="A4:A14"/>
    <mergeCell ref="B4:B14"/>
    <mergeCell ref="V2:V3"/>
    <mergeCell ref="U2:U3"/>
    <mergeCell ref="T2:T3"/>
    <mergeCell ref="R2:R3"/>
    <mergeCell ref="Q2:Q3"/>
    <mergeCell ref="P2:P3"/>
    <mergeCell ref="S2:S3"/>
    <mergeCell ref="M1:M3"/>
    <mergeCell ref="G1:G3"/>
    <mergeCell ref="P1:R1"/>
    <mergeCell ref="S1:V1"/>
    <mergeCell ref="F1:F3"/>
    <mergeCell ref="H1:H3"/>
    <mergeCell ref="O1:O3"/>
    <mergeCell ref="B1:B3"/>
    <mergeCell ref="C1:C3"/>
    <mergeCell ref="E1:E3"/>
    <mergeCell ref="D1:D3"/>
  </mergeCells>
  <pageMargins left="0.7" right="0.7" top="0.75" bottom="0.75" header="0.3" footer="0.3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U29"/>
  <sheetViews>
    <sheetView zoomScale="75" zoomScaleNormal="75" zoomScalePageLayoutView="88" workbookViewId="0">
      <selection activeCell="Y14" sqref="Y14"/>
    </sheetView>
  </sheetViews>
  <sheetFormatPr baseColWidth="10" defaultColWidth="8.83203125" defaultRowHeight="19" x14ac:dyDescent="0.25"/>
  <cols>
    <col min="1" max="3" width="15.6640625" style="14" customWidth="1"/>
    <col min="4" max="4" width="15.6640625" style="12" customWidth="1"/>
    <col min="5" max="5" width="30.6640625" style="56" customWidth="1"/>
    <col min="6" max="7" width="30.6640625" style="68" customWidth="1"/>
    <col min="8" max="8" width="30.6640625" style="44" customWidth="1"/>
    <col min="9" max="11" width="30.6640625" style="68" customWidth="1"/>
    <col min="12" max="12" width="30.6640625" style="69" customWidth="1"/>
    <col min="13" max="14" width="40.6640625" style="55" hidden="1" customWidth="1"/>
    <col min="15" max="15" width="17.6640625" style="43" hidden="1" customWidth="1"/>
    <col min="16" max="16" width="17.6640625" style="38" hidden="1" customWidth="1"/>
    <col min="17" max="17" width="17.6640625" style="39" hidden="1" customWidth="1"/>
    <col min="18" max="20" width="17.6640625" style="38" hidden="1" customWidth="1"/>
    <col min="21" max="21" width="17.6640625" style="39" hidden="1" customWidth="1"/>
    <col min="22" max="16384" width="8.83203125" style="14"/>
  </cols>
  <sheetData>
    <row r="1" spans="1:21" ht="15" customHeight="1" thickBot="1" x14ac:dyDescent="0.3">
      <c r="A1" s="320" t="s">
        <v>5</v>
      </c>
      <c r="B1" s="320" t="s">
        <v>0</v>
      </c>
      <c r="C1" s="320" t="s">
        <v>1</v>
      </c>
      <c r="D1" s="320" t="s">
        <v>30</v>
      </c>
      <c r="E1" s="320" t="s">
        <v>2</v>
      </c>
      <c r="F1" s="324" t="s">
        <v>3</v>
      </c>
      <c r="G1" s="322" t="s">
        <v>4</v>
      </c>
      <c r="H1" s="321" t="s">
        <v>58</v>
      </c>
      <c r="I1" s="322" t="s">
        <v>68</v>
      </c>
      <c r="J1" s="322" t="s">
        <v>69</v>
      </c>
      <c r="K1" s="322" t="s">
        <v>72</v>
      </c>
      <c r="L1" s="321" t="s">
        <v>71</v>
      </c>
      <c r="M1" s="320" t="s">
        <v>59</v>
      </c>
      <c r="N1" s="289" t="s">
        <v>147</v>
      </c>
      <c r="O1" s="324" t="s">
        <v>93</v>
      </c>
      <c r="P1" s="324"/>
      <c r="Q1" s="324"/>
      <c r="R1" s="322" t="s">
        <v>93</v>
      </c>
      <c r="S1" s="322"/>
      <c r="T1" s="322"/>
      <c r="U1" s="322"/>
    </row>
    <row r="2" spans="1:21" ht="60" customHeight="1" thickBot="1" x14ac:dyDescent="0.3">
      <c r="A2" s="320"/>
      <c r="B2" s="320"/>
      <c r="C2" s="320"/>
      <c r="D2" s="320"/>
      <c r="E2" s="320"/>
      <c r="F2" s="324"/>
      <c r="G2" s="322"/>
      <c r="H2" s="321"/>
      <c r="I2" s="322"/>
      <c r="J2" s="322"/>
      <c r="K2" s="322"/>
      <c r="L2" s="321"/>
      <c r="M2" s="320"/>
      <c r="N2" s="290"/>
      <c r="O2" s="324" t="s">
        <v>3</v>
      </c>
      <c r="P2" s="322" t="s">
        <v>145</v>
      </c>
      <c r="Q2" s="321" t="s">
        <v>58</v>
      </c>
      <c r="R2" s="322" t="s">
        <v>68</v>
      </c>
      <c r="S2" s="322" t="s">
        <v>69</v>
      </c>
      <c r="T2" s="322" t="s">
        <v>70</v>
      </c>
      <c r="U2" s="321" t="s">
        <v>71</v>
      </c>
    </row>
    <row r="3" spans="1:21" s="12" customFormat="1" ht="20" thickBot="1" x14ac:dyDescent="0.25">
      <c r="A3" s="320"/>
      <c r="B3" s="320"/>
      <c r="C3" s="320"/>
      <c r="D3" s="320"/>
      <c r="E3" s="320"/>
      <c r="F3" s="324"/>
      <c r="G3" s="322"/>
      <c r="H3" s="321"/>
      <c r="I3" s="322"/>
      <c r="J3" s="322"/>
      <c r="K3" s="322"/>
      <c r="L3" s="321"/>
      <c r="M3" s="320"/>
      <c r="N3" s="291"/>
      <c r="O3" s="324"/>
      <c r="P3" s="322"/>
      <c r="Q3" s="321"/>
      <c r="R3" s="322"/>
      <c r="S3" s="322"/>
      <c r="T3" s="322"/>
      <c r="U3" s="321"/>
    </row>
    <row r="4" spans="1:21" s="12" customFormat="1" ht="70" customHeight="1" thickBot="1" x14ac:dyDescent="0.25">
      <c r="A4" s="310" t="s">
        <v>22</v>
      </c>
      <c r="B4" s="310" t="s">
        <v>19</v>
      </c>
      <c r="C4" s="310">
        <v>2004</v>
      </c>
      <c r="D4" s="221"/>
      <c r="E4" s="222">
        <v>2007</v>
      </c>
      <c r="F4" s="182">
        <v>1100000</v>
      </c>
      <c r="G4" s="118"/>
      <c r="H4" s="119"/>
      <c r="I4" s="118"/>
      <c r="J4" s="118"/>
      <c r="K4" s="118"/>
      <c r="L4" s="119"/>
      <c r="M4" s="20"/>
      <c r="N4" s="20" t="s">
        <v>194</v>
      </c>
      <c r="O4" s="118"/>
      <c r="P4" s="24"/>
      <c r="Q4" s="18"/>
      <c r="R4" s="24"/>
      <c r="S4" s="24"/>
      <c r="T4" s="24"/>
      <c r="U4" s="18"/>
    </row>
    <row r="5" spans="1:21" ht="70" customHeight="1" thickBot="1" x14ac:dyDescent="0.3">
      <c r="A5" s="310"/>
      <c r="B5" s="310"/>
      <c r="C5" s="310"/>
      <c r="D5" s="221"/>
      <c r="E5" s="222">
        <v>2008</v>
      </c>
      <c r="F5" s="182">
        <v>2600000</v>
      </c>
      <c r="G5" s="182">
        <v>175000</v>
      </c>
      <c r="H5" s="16">
        <f t="shared" ref="H5:H14" si="0">G5/F5</f>
        <v>6.7307692307692304E-2</v>
      </c>
      <c r="I5" s="118"/>
      <c r="J5" s="118"/>
      <c r="K5" s="118"/>
      <c r="L5" s="119"/>
      <c r="M5" s="147"/>
      <c r="N5" s="20" t="s">
        <v>161</v>
      </c>
      <c r="O5" s="13">
        <v>2600000</v>
      </c>
      <c r="P5" s="47"/>
      <c r="Q5" s="31"/>
      <c r="R5" s="84">
        <v>2600000</v>
      </c>
      <c r="S5" s="135"/>
      <c r="T5" s="135"/>
      <c r="U5" s="31"/>
    </row>
    <row r="6" spans="1:21" ht="70" customHeight="1" thickBot="1" x14ac:dyDescent="0.3">
      <c r="A6" s="310"/>
      <c r="B6" s="310"/>
      <c r="C6" s="310"/>
      <c r="D6" s="221"/>
      <c r="E6" s="222">
        <v>2009</v>
      </c>
      <c r="F6" s="120">
        <v>3554183</v>
      </c>
      <c r="G6" s="120">
        <v>-270701</v>
      </c>
      <c r="H6" s="115">
        <f t="shared" si="0"/>
        <v>-7.6164057956498013E-2</v>
      </c>
      <c r="I6" s="118"/>
      <c r="J6" s="118"/>
      <c r="K6" s="118"/>
      <c r="L6" s="119"/>
      <c r="M6" s="147"/>
      <c r="N6" s="164" t="s">
        <v>160</v>
      </c>
      <c r="O6" s="13">
        <v>3500000</v>
      </c>
      <c r="P6" s="17"/>
      <c r="Q6" s="17"/>
      <c r="R6" s="30">
        <v>3500000</v>
      </c>
      <c r="S6" s="17"/>
      <c r="T6" s="17"/>
      <c r="U6" s="31"/>
    </row>
    <row r="7" spans="1:21" ht="70" customHeight="1" thickBot="1" x14ac:dyDescent="0.3">
      <c r="A7" s="310"/>
      <c r="B7" s="310"/>
      <c r="C7" s="310"/>
      <c r="D7" s="221"/>
      <c r="E7" s="222">
        <v>2010</v>
      </c>
      <c r="F7" s="13">
        <v>12000000</v>
      </c>
      <c r="G7" s="120">
        <v>471230</v>
      </c>
      <c r="H7" s="115">
        <f t="shared" si="0"/>
        <v>3.9269166666666667E-2</v>
      </c>
      <c r="I7" s="118"/>
      <c r="J7" s="118"/>
      <c r="K7" s="118"/>
      <c r="L7" s="119"/>
      <c r="M7" s="147" t="s">
        <v>162</v>
      </c>
      <c r="N7" s="164" t="s">
        <v>160</v>
      </c>
      <c r="O7" s="120">
        <v>10213664</v>
      </c>
      <c r="P7" s="17"/>
      <c r="Q7" s="17"/>
      <c r="R7" s="30">
        <v>12000000</v>
      </c>
      <c r="S7" s="17"/>
      <c r="T7" s="17"/>
      <c r="U7" s="31"/>
    </row>
    <row r="8" spans="1:21" ht="70" customHeight="1" thickBot="1" x14ac:dyDescent="0.3">
      <c r="A8" s="310"/>
      <c r="B8" s="310"/>
      <c r="C8" s="310"/>
      <c r="D8" s="221"/>
      <c r="E8" s="271">
        <v>2011</v>
      </c>
      <c r="F8" s="22">
        <v>15000000</v>
      </c>
      <c r="G8" s="273">
        <v>847439</v>
      </c>
      <c r="H8" s="274">
        <f t="shared" si="0"/>
        <v>5.6495933333333331E-2</v>
      </c>
      <c r="I8" s="21">
        <v>15000000</v>
      </c>
      <c r="J8" s="22">
        <f>I8*33%</f>
        <v>4950000</v>
      </c>
      <c r="K8" s="22">
        <f>I8-J8</f>
        <v>10050000</v>
      </c>
      <c r="L8" s="275">
        <v>0.33</v>
      </c>
      <c r="M8" s="147" t="s">
        <v>163</v>
      </c>
      <c r="N8" s="164" t="s">
        <v>220</v>
      </c>
      <c r="O8" s="120">
        <v>14108457</v>
      </c>
      <c r="P8" s="17"/>
      <c r="Q8" s="31"/>
      <c r="R8" s="30">
        <v>15000000</v>
      </c>
      <c r="S8" s="30">
        <v>5000000</v>
      </c>
      <c r="T8" s="30">
        <f>R8-S8</f>
        <v>10000000</v>
      </c>
      <c r="U8" s="29">
        <f>S8/R8</f>
        <v>0.33333333333333331</v>
      </c>
    </row>
    <row r="9" spans="1:21" ht="93.75" customHeight="1" thickBot="1" x14ac:dyDescent="0.3">
      <c r="A9" s="310"/>
      <c r="B9" s="310"/>
      <c r="C9" s="310"/>
      <c r="D9" s="221"/>
      <c r="E9" s="222">
        <v>2012</v>
      </c>
      <c r="F9" s="120">
        <v>10719793</v>
      </c>
      <c r="G9" s="120">
        <v>-1262191</v>
      </c>
      <c r="H9" s="115">
        <f t="shared" si="0"/>
        <v>-0.11774397136213358</v>
      </c>
      <c r="I9" s="118"/>
      <c r="J9" s="118"/>
      <c r="K9" s="118"/>
      <c r="L9" s="119"/>
      <c r="M9" s="20" t="s">
        <v>105</v>
      </c>
      <c r="N9" s="20" t="s">
        <v>160</v>
      </c>
      <c r="O9" s="15">
        <v>15000000</v>
      </c>
      <c r="P9" s="17"/>
      <c r="Q9" s="31"/>
      <c r="R9" s="17"/>
      <c r="S9" s="17"/>
      <c r="T9" s="17"/>
      <c r="U9" s="31"/>
    </row>
    <row r="10" spans="1:21" ht="70" customHeight="1" thickBot="1" x14ac:dyDescent="0.3">
      <c r="A10" s="310"/>
      <c r="B10" s="310"/>
      <c r="C10" s="310"/>
      <c r="D10" s="221"/>
      <c r="E10" s="222">
        <v>2013</v>
      </c>
      <c r="F10" s="120">
        <v>21608761</v>
      </c>
      <c r="G10" s="120">
        <v>1170199</v>
      </c>
      <c r="H10" s="115">
        <f t="shared" si="0"/>
        <v>5.4153914701541656E-2</v>
      </c>
      <c r="I10" s="118"/>
      <c r="J10" s="118"/>
      <c r="K10" s="118"/>
      <c r="L10" s="119"/>
      <c r="M10" s="20" t="s">
        <v>106</v>
      </c>
      <c r="N10" s="20" t="s">
        <v>160</v>
      </c>
      <c r="O10" s="19"/>
      <c r="P10" s="17"/>
      <c r="Q10" s="31"/>
      <c r="R10" s="17"/>
      <c r="S10" s="17"/>
      <c r="T10" s="17"/>
      <c r="U10" s="31"/>
    </row>
    <row r="11" spans="1:21" ht="70" customHeight="1" thickBot="1" x14ac:dyDescent="0.3">
      <c r="A11" s="310"/>
      <c r="B11" s="310"/>
      <c r="C11" s="310"/>
      <c r="D11" s="221"/>
      <c r="E11" s="222">
        <v>2014</v>
      </c>
      <c r="F11" s="120">
        <v>25115016</v>
      </c>
      <c r="G11" s="120">
        <v>666009</v>
      </c>
      <c r="H11" s="115">
        <f t="shared" si="0"/>
        <v>2.6518358578788086E-2</v>
      </c>
      <c r="I11" s="118"/>
      <c r="J11" s="118"/>
      <c r="K11" s="118"/>
      <c r="L11" s="119"/>
      <c r="M11" s="20"/>
      <c r="N11" s="20" t="s">
        <v>160</v>
      </c>
      <c r="O11" s="15">
        <v>24100000</v>
      </c>
      <c r="P11" s="17"/>
      <c r="Q11" s="31"/>
      <c r="R11" s="17"/>
      <c r="S11" s="17"/>
      <c r="T11" s="17"/>
      <c r="U11" s="31"/>
    </row>
    <row r="12" spans="1:21" ht="153" customHeight="1" thickBot="1" x14ac:dyDescent="0.3">
      <c r="A12" s="310"/>
      <c r="B12" s="310"/>
      <c r="C12" s="310"/>
      <c r="D12" s="221"/>
      <c r="E12" s="222">
        <v>2015</v>
      </c>
      <c r="F12" s="13">
        <v>29800000</v>
      </c>
      <c r="G12" s="120">
        <v>-1295029</v>
      </c>
      <c r="H12" s="193">
        <f t="shared" si="0"/>
        <v>-4.345734899328859E-2</v>
      </c>
      <c r="I12" s="272"/>
      <c r="J12" s="118"/>
      <c r="K12" s="118"/>
      <c r="L12" s="119"/>
      <c r="M12" s="20" t="s">
        <v>164</v>
      </c>
      <c r="N12" s="20" t="s">
        <v>195</v>
      </c>
      <c r="O12" s="120">
        <v>17626906</v>
      </c>
      <c r="P12" s="17"/>
      <c r="Q12" s="31"/>
      <c r="R12" s="17"/>
      <c r="S12" s="17"/>
      <c r="T12" s="17"/>
      <c r="U12" s="31"/>
    </row>
    <row r="13" spans="1:21" ht="86.25" customHeight="1" thickBot="1" x14ac:dyDescent="0.3">
      <c r="A13" s="310"/>
      <c r="B13" s="310"/>
      <c r="C13" s="310"/>
      <c r="D13" s="221" t="s">
        <v>52</v>
      </c>
      <c r="E13" s="222">
        <v>2016</v>
      </c>
      <c r="F13" s="13">
        <v>41000000</v>
      </c>
      <c r="G13" s="120">
        <v>-3764661</v>
      </c>
      <c r="H13" s="193">
        <f t="shared" si="0"/>
        <v>-9.1821E-2</v>
      </c>
      <c r="I13" s="13">
        <v>41000000</v>
      </c>
      <c r="J13" s="116">
        <f>F13*L13</f>
        <v>8200000</v>
      </c>
      <c r="K13" s="116">
        <f>I13-J13</f>
        <v>32800000</v>
      </c>
      <c r="L13" s="117">
        <v>0.2</v>
      </c>
      <c r="M13" s="20" t="s">
        <v>85</v>
      </c>
      <c r="N13" s="20" t="s">
        <v>154</v>
      </c>
      <c r="O13" s="120">
        <v>38082308</v>
      </c>
      <c r="P13" s="17"/>
      <c r="Q13" s="31"/>
      <c r="R13" s="30">
        <v>41000000</v>
      </c>
      <c r="S13" s="30">
        <v>8200000</v>
      </c>
      <c r="T13" s="30">
        <f>R13-S13</f>
        <v>32800000</v>
      </c>
      <c r="U13" s="29">
        <f>S13/R13</f>
        <v>0.2</v>
      </c>
    </row>
    <row r="14" spans="1:21" ht="70" customHeight="1" thickBot="1" x14ac:dyDescent="0.3">
      <c r="A14" s="310"/>
      <c r="B14" s="310"/>
      <c r="C14" s="310"/>
      <c r="D14" s="221"/>
      <c r="E14" s="222">
        <v>2017</v>
      </c>
      <c r="F14" s="13">
        <v>48000000</v>
      </c>
      <c r="G14" s="120">
        <v>-1605621</v>
      </c>
      <c r="H14" s="193">
        <f t="shared" si="0"/>
        <v>-3.3450437499999999E-2</v>
      </c>
      <c r="I14" s="13">
        <v>48000000</v>
      </c>
      <c r="J14" s="13">
        <v>9700000</v>
      </c>
      <c r="K14" s="13">
        <f>I14-J14</f>
        <v>38300000</v>
      </c>
      <c r="L14" s="166">
        <f>J14/I14</f>
        <v>0.20208333333333334</v>
      </c>
      <c r="M14" s="222"/>
      <c r="N14" s="20" t="s">
        <v>126</v>
      </c>
      <c r="O14" s="15">
        <v>45000000</v>
      </c>
      <c r="P14" s="135"/>
      <c r="Q14" s="31"/>
      <c r="R14" s="135"/>
      <c r="S14" s="135"/>
      <c r="T14" s="135"/>
      <c r="U14" s="31"/>
    </row>
    <row r="15" spans="1:21" ht="30" customHeight="1" x14ac:dyDescent="0.25">
      <c r="A15" s="56"/>
      <c r="B15" s="56"/>
      <c r="C15" s="56"/>
      <c r="H15" s="69"/>
      <c r="M15" s="56"/>
      <c r="N15" s="56"/>
      <c r="P15" s="43"/>
      <c r="Q15" s="44"/>
      <c r="R15" s="43"/>
      <c r="S15" s="43"/>
      <c r="T15" s="43"/>
      <c r="U15" s="44"/>
    </row>
    <row r="16" spans="1:21" ht="30" customHeight="1" x14ac:dyDescent="0.25">
      <c r="A16" s="276" t="s">
        <v>180</v>
      </c>
      <c r="B16" s="276"/>
      <c r="C16" s="276"/>
      <c r="D16" s="43"/>
      <c r="E16" s="68"/>
      <c r="F16" s="44"/>
      <c r="H16" s="68"/>
      <c r="I16" s="69"/>
      <c r="J16" s="223"/>
      <c r="K16" s="43"/>
      <c r="L16" s="38"/>
      <c r="M16" s="39"/>
      <c r="N16" s="39"/>
      <c r="O16" s="38"/>
      <c r="Q16" s="38"/>
      <c r="R16" s="39"/>
      <c r="S16" s="14"/>
      <c r="T16" s="14"/>
      <c r="U16" s="14"/>
    </row>
    <row r="17" spans="1:21" ht="30" customHeight="1" x14ac:dyDescent="0.25">
      <c r="A17" s="277" t="s">
        <v>39</v>
      </c>
      <c r="B17" s="277"/>
      <c r="C17" s="277"/>
      <c r="D17" s="43"/>
      <c r="E17" s="68"/>
      <c r="F17" s="44"/>
      <c r="H17" s="68"/>
      <c r="I17" s="69"/>
      <c r="J17" s="223"/>
      <c r="K17" s="43"/>
      <c r="L17" s="38"/>
      <c r="M17" s="39"/>
      <c r="N17" s="39"/>
      <c r="O17" s="38"/>
      <c r="Q17" s="38"/>
      <c r="R17" s="39"/>
      <c r="S17" s="14"/>
      <c r="T17" s="14"/>
      <c r="U17" s="14"/>
    </row>
    <row r="18" spans="1:21" ht="30" customHeight="1" x14ac:dyDescent="0.25">
      <c r="A18" s="278" t="s">
        <v>38</v>
      </c>
      <c r="B18" s="278"/>
      <c r="C18" s="278"/>
      <c r="D18" s="43"/>
      <c r="E18" s="68"/>
      <c r="F18" s="44"/>
      <c r="H18" s="68"/>
      <c r="I18" s="69"/>
      <c r="J18" s="223"/>
      <c r="K18" s="43"/>
      <c r="L18" s="38"/>
      <c r="M18" s="39"/>
      <c r="N18" s="39"/>
      <c r="O18" s="38"/>
      <c r="Q18" s="38"/>
      <c r="R18" s="39"/>
      <c r="S18" s="14"/>
      <c r="T18" s="14"/>
      <c r="U18" s="14"/>
    </row>
    <row r="19" spans="1:21" ht="30" customHeight="1" x14ac:dyDescent="0.25">
      <c r="A19" s="279" t="s">
        <v>113</v>
      </c>
      <c r="B19" s="279"/>
      <c r="C19" s="279"/>
      <c r="D19" s="43"/>
      <c r="E19" s="68"/>
      <c r="F19" s="44"/>
      <c r="H19" s="68"/>
      <c r="I19" s="69"/>
      <c r="J19" s="223"/>
      <c r="K19" s="43"/>
      <c r="L19" s="38"/>
      <c r="M19" s="45"/>
      <c r="N19" s="45"/>
      <c r="O19" s="38"/>
      <c r="Q19" s="38"/>
      <c r="R19" s="39"/>
      <c r="S19" s="14"/>
      <c r="T19" s="14"/>
      <c r="U19" s="14"/>
    </row>
    <row r="20" spans="1:21" ht="30" customHeight="1" x14ac:dyDescent="0.25">
      <c r="A20" s="306" t="s">
        <v>227</v>
      </c>
      <c r="B20" s="306"/>
      <c r="C20" s="306"/>
      <c r="D20" s="43"/>
      <c r="E20" s="68"/>
      <c r="F20" s="44"/>
      <c r="H20" s="68"/>
      <c r="I20" s="69"/>
      <c r="J20" s="223"/>
      <c r="K20" s="43"/>
      <c r="L20" s="38"/>
      <c r="M20" s="39"/>
      <c r="N20" s="39"/>
      <c r="O20" s="38"/>
      <c r="Q20" s="38"/>
      <c r="R20" s="39"/>
      <c r="S20" s="14"/>
      <c r="T20" s="14"/>
      <c r="U20" s="14"/>
    </row>
    <row r="21" spans="1:21" ht="18" customHeight="1" x14ac:dyDescent="0.25"/>
    <row r="22" spans="1:21" ht="18" customHeight="1" x14ac:dyDescent="0.25"/>
    <row r="23" spans="1:21" ht="18" customHeight="1" x14ac:dyDescent="0.25"/>
    <row r="24" spans="1:21" ht="18" customHeight="1" x14ac:dyDescent="0.25">
      <c r="G24" s="68" t="s">
        <v>31</v>
      </c>
    </row>
    <row r="25" spans="1:21" ht="18" customHeight="1" x14ac:dyDescent="0.25"/>
    <row r="26" spans="1:21" ht="18" customHeight="1" x14ac:dyDescent="0.25"/>
    <row r="27" spans="1:21" ht="18" customHeight="1" x14ac:dyDescent="0.25"/>
    <row r="28" spans="1:21" ht="18" customHeight="1" x14ac:dyDescent="0.25"/>
    <row r="29" spans="1:21" ht="18" customHeight="1" x14ac:dyDescent="0.25"/>
  </sheetData>
  <mergeCells count="31">
    <mergeCell ref="A16:C16"/>
    <mergeCell ref="A17:C17"/>
    <mergeCell ref="A18:C18"/>
    <mergeCell ref="A19:C19"/>
    <mergeCell ref="A20:C20"/>
    <mergeCell ref="C1:C3"/>
    <mergeCell ref="M1:M3"/>
    <mergeCell ref="E1:E3"/>
    <mergeCell ref="K1:K3"/>
    <mergeCell ref="I1:I3"/>
    <mergeCell ref="L1:L3"/>
    <mergeCell ref="H1:H3"/>
    <mergeCell ref="J1:J3"/>
    <mergeCell ref="G1:G3"/>
    <mergeCell ref="F1:F3"/>
    <mergeCell ref="P2:P3"/>
    <mergeCell ref="O2:O3"/>
    <mergeCell ref="O1:Q1"/>
    <mergeCell ref="R1:U1"/>
    <mergeCell ref="A4:A14"/>
    <mergeCell ref="C4:C14"/>
    <mergeCell ref="B4:B14"/>
    <mergeCell ref="U2:U3"/>
    <mergeCell ref="T2:T3"/>
    <mergeCell ref="S2:S3"/>
    <mergeCell ref="R2:R3"/>
    <mergeCell ref="Q2:Q3"/>
    <mergeCell ref="N1:N3"/>
    <mergeCell ref="D1:D3"/>
    <mergeCell ref="A1:A3"/>
    <mergeCell ref="B1:B3"/>
  </mergeCells>
  <pageMargins left="0.7" right="0.7" top="0.75" bottom="0.75" header="0.3" footer="0.3"/>
  <pageSetup paperSize="9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U21"/>
  <sheetViews>
    <sheetView tabSelected="1" zoomScale="75" zoomScaleNormal="75" zoomScalePageLayoutView="73" workbookViewId="0">
      <selection activeCell="D13" sqref="D13"/>
    </sheetView>
  </sheetViews>
  <sheetFormatPr baseColWidth="10" defaultColWidth="8.83203125" defaultRowHeight="19" x14ac:dyDescent="0.25"/>
  <cols>
    <col min="1" max="1" width="20.5" style="14" customWidth="1"/>
    <col min="2" max="2" width="18.5" style="14" customWidth="1"/>
    <col min="3" max="3" width="16.5" style="14" customWidth="1"/>
    <col min="4" max="4" width="18.5" style="12" customWidth="1"/>
    <col min="5" max="5" width="30.6640625" style="14" customWidth="1"/>
    <col min="6" max="7" width="30.6640625" style="43" customWidth="1"/>
    <col min="8" max="8" width="30.6640625" style="39" customWidth="1"/>
    <col min="9" max="11" width="30.6640625" style="68" customWidth="1"/>
    <col min="12" max="12" width="30.6640625" style="69" customWidth="1"/>
    <col min="13" max="14" width="40.6640625" style="58" hidden="1" customWidth="1"/>
    <col min="15" max="16" width="17.6640625" style="38" hidden="1" customWidth="1"/>
    <col min="17" max="17" width="17.6640625" style="45" hidden="1" customWidth="1"/>
    <col min="18" max="21" width="17.6640625" style="14" hidden="1" customWidth="1"/>
    <col min="22" max="22" width="8.83203125" style="14"/>
    <col min="23" max="23" width="15.5" style="14" customWidth="1"/>
    <col min="24" max="24" width="24" style="14" customWidth="1"/>
    <col min="25" max="25" width="15" style="14" customWidth="1"/>
    <col min="26" max="16384" width="8.83203125" style="14"/>
  </cols>
  <sheetData>
    <row r="1" spans="1:21" ht="15" customHeight="1" thickBot="1" x14ac:dyDescent="0.3">
      <c r="A1" s="314" t="s">
        <v>5</v>
      </c>
      <c r="B1" s="314" t="s">
        <v>0</v>
      </c>
      <c r="C1" s="314" t="s">
        <v>1</v>
      </c>
      <c r="D1" s="314" t="s">
        <v>30</v>
      </c>
      <c r="E1" s="314" t="s">
        <v>2</v>
      </c>
      <c r="F1" s="308" t="s">
        <v>3</v>
      </c>
      <c r="G1" s="307" t="s">
        <v>4</v>
      </c>
      <c r="H1" s="309" t="s">
        <v>58</v>
      </c>
      <c r="I1" s="307" t="s">
        <v>68</v>
      </c>
      <c r="J1" s="307" t="s">
        <v>69</v>
      </c>
      <c r="K1" s="307" t="s">
        <v>70</v>
      </c>
      <c r="L1" s="309" t="s">
        <v>71</v>
      </c>
      <c r="M1" s="314" t="s">
        <v>59</v>
      </c>
      <c r="N1" s="311" t="s">
        <v>147</v>
      </c>
      <c r="O1" s="338" t="s">
        <v>93</v>
      </c>
      <c r="P1" s="338"/>
      <c r="Q1" s="338"/>
      <c r="R1" s="337" t="s">
        <v>93</v>
      </c>
      <c r="S1" s="337"/>
      <c r="T1" s="337"/>
      <c r="U1" s="337"/>
    </row>
    <row r="2" spans="1:21" ht="38.25" customHeight="1" thickBot="1" x14ac:dyDescent="0.3">
      <c r="A2" s="314"/>
      <c r="B2" s="314"/>
      <c r="C2" s="314"/>
      <c r="D2" s="314"/>
      <c r="E2" s="314"/>
      <c r="F2" s="308"/>
      <c r="G2" s="307"/>
      <c r="H2" s="309"/>
      <c r="I2" s="307"/>
      <c r="J2" s="307"/>
      <c r="K2" s="307"/>
      <c r="L2" s="309"/>
      <c r="M2" s="314"/>
      <c r="N2" s="312"/>
      <c r="O2" s="343" t="s">
        <v>3</v>
      </c>
      <c r="P2" s="339" t="s">
        <v>145</v>
      </c>
      <c r="Q2" s="341" t="s">
        <v>58</v>
      </c>
      <c r="R2" s="339" t="s">
        <v>68</v>
      </c>
      <c r="S2" s="339" t="s">
        <v>69</v>
      </c>
      <c r="T2" s="339" t="s">
        <v>70</v>
      </c>
      <c r="U2" s="341" t="s">
        <v>71</v>
      </c>
    </row>
    <row r="3" spans="1:21" s="12" customFormat="1" ht="20" thickBot="1" x14ac:dyDescent="0.25">
      <c r="A3" s="314"/>
      <c r="B3" s="314"/>
      <c r="C3" s="314"/>
      <c r="D3" s="314"/>
      <c r="E3" s="314"/>
      <c r="F3" s="308"/>
      <c r="G3" s="307"/>
      <c r="H3" s="309"/>
      <c r="I3" s="307"/>
      <c r="J3" s="307"/>
      <c r="K3" s="307"/>
      <c r="L3" s="309"/>
      <c r="M3" s="314"/>
      <c r="N3" s="313"/>
      <c r="O3" s="344"/>
      <c r="P3" s="340"/>
      <c r="Q3" s="342"/>
      <c r="R3" s="340"/>
      <c r="S3" s="340"/>
      <c r="T3" s="340"/>
      <c r="U3" s="342"/>
    </row>
    <row r="4" spans="1:21" s="12" customFormat="1" ht="70" customHeight="1" thickBot="1" x14ac:dyDescent="0.25">
      <c r="A4" s="310" t="s">
        <v>15</v>
      </c>
      <c r="B4" s="310" t="s">
        <v>13</v>
      </c>
      <c r="C4" s="310">
        <v>1997</v>
      </c>
      <c r="D4" s="164"/>
      <c r="E4" s="150">
        <v>2007</v>
      </c>
      <c r="F4" s="182">
        <v>10000000</v>
      </c>
      <c r="G4" s="182">
        <v>300000</v>
      </c>
      <c r="H4" s="16">
        <f>G4/F4</f>
        <v>0.03</v>
      </c>
      <c r="I4" s="179"/>
      <c r="J4" s="179"/>
      <c r="K4" s="179"/>
      <c r="L4" s="180"/>
      <c r="M4" s="181" t="s">
        <v>175</v>
      </c>
      <c r="N4" s="156" t="s">
        <v>161</v>
      </c>
      <c r="O4" s="178">
        <v>1254206</v>
      </c>
      <c r="P4" s="178">
        <v>-54830</v>
      </c>
      <c r="Q4" s="152">
        <f>P4/O4</f>
        <v>-4.3716901370269318E-2</v>
      </c>
      <c r="R4" s="144"/>
      <c r="S4" s="144"/>
      <c r="T4" s="144"/>
      <c r="U4" s="144"/>
    </row>
    <row r="5" spans="1:21" ht="96" customHeight="1" thickBot="1" x14ac:dyDescent="0.3">
      <c r="A5" s="310"/>
      <c r="B5" s="310"/>
      <c r="C5" s="310"/>
      <c r="D5" s="221"/>
      <c r="E5" s="222">
        <v>2008</v>
      </c>
      <c r="F5" s="19"/>
      <c r="G5" s="19"/>
      <c r="H5" s="119"/>
      <c r="I5" s="118"/>
      <c r="J5" s="118"/>
      <c r="K5" s="118"/>
      <c r="L5" s="119"/>
      <c r="M5" s="142" t="s">
        <v>178</v>
      </c>
      <c r="N5" s="183" t="s">
        <v>179</v>
      </c>
      <c r="O5" s="19"/>
      <c r="P5" s="19"/>
      <c r="Q5" s="19"/>
      <c r="R5" s="19"/>
      <c r="S5" s="19"/>
      <c r="T5" s="19"/>
      <c r="U5" s="19"/>
    </row>
    <row r="6" spans="1:21" ht="70" customHeight="1" thickBot="1" x14ac:dyDescent="0.3">
      <c r="A6" s="310"/>
      <c r="B6" s="310"/>
      <c r="C6" s="310"/>
      <c r="D6" s="164"/>
      <c r="E6" s="150">
        <v>2009</v>
      </c>
      <c r="F6" s="15">
        <v>3000000</v>
      </c>
      <c r="G6" s="19"/>
      <c r="H6" s="184"/>
      <c r="I6" s="179"/>
      <c r="J6" s="179"/>
      <c r="K6" s="179"/>
      <c r="L6" s="180"/>
      <c r="M6" s="181"/>
      <c r="N6" s="156" t="s">
        <v>192</v>
      </c>
      <c r="O6" s="151">
        <v>403048</v>
      </c>
      <c r="P6" s="151">
        <v>-397619</v>
      </c>
      <c r="Q6" s="152">
        <f>P6/O6</f>
        <v>-0.98653014033068021</v>
      </c>
      <c r="R6" s="19"/>
      <c r="S6" s="19"/>
      <c r="T6" s="19"/>
      <c r="U6" s="19"/>
    </row>
    <row r="7" spans="1:21" ht="70" customHeight="1" thickBot="1" x14ac:dyDescent="0.3">
      <c r="A7" s="310"/>
      <c r="B7" s="310"/>
      <c r="C7" s="310"/>
      <c r="D7" s="164"/>
      <c r="E7" s="150">
        <v>2010</v>
      </c>
      <c r="F7" s="15">
        <v>4100000</v>
      </c>
      <c r="G7" s="19"/>
      <c r="H7" s="184"/>
      <c r="I7" s="179"/>
      <c r="J7" s="179"/>
      <c r="K7" s="179"/>
      <c r="L7" s="180"/>
      <c r="M7" s="181" t="s">
        <v>176</v>
      </c>
      <c r="N7" s="156" t="s">
        <v>193</v>
      </c>
      <c r="O7" s="151">
        <v>3158029</v>
      </c>
      <c r="P7" s="151">
        <v>976829</v>
      </c>
      <c r="Q7" s="152">
        <f>P7/O7</f>
        <v>0.30931603224669563</v>
      </c>
      <c r="R7" s="19"/>
      <c r="S7" s="19"/>
      <c r="T7" s="19"/>
      <c r="U7" s="19"/>
    </row>
    <row r="8" spans="1:21" ht="70" customHeight="1" thickBot="1" x14ac:dyDescent="0.3">
      <c r="A8" s="310"/>
      <c r="B8" s="310"/>
      <c r="C8" s="310"/>
      <c r="D8" s="164"/>
      <c r="E8" s="150">
        <v>2011</v>
      </c>
      <c r="F8" s="116">
        <v>15000000</v>
      </c>
      <c r="G8" s="114">
        <v>1553367</v>
      </c>
      <c r="H8" s="185">
        <f t="shared" ref="H8:H14" si="0">G8/F8</f>
        <v>0.10355780000000001</v>
      </c>
      <c r="I8" s="168">
        <v>15000000</v>
      </c>
      <c r="J8" s="168">
        <v>15000000</v>
      </c>
      <c r="K8" s="168">
        <f t="shared" ref="K8:K14" si="1">I8-J8</f>
        <v>0</v>
      </c>
      <c r="L8" s="186">
        <f t="shared" ref="L8:L14" si="2">J8/I8</f>
        <v>1</v>
      </c>
      <c r="M8" s="181"/>
      <c r="N8" s="156" t="s">
        <v>207</v>
      </c>
      <c r="O8" s="187">
        <v>3357840</v>
      </c>
      <c r="P8" s="187">
        <v>1553367</v>
      </c>
      <c r="Q8" s="115">
        <f t="shared" ref="Q8:Q13" si="3">P8/O8</f>
        <v>0.46260899864198413</v>
      </c>
      <c r="R8" s="116">
        <v>15000000</v>
      </c>
      <c r="S8" s="116">
        <v>15000000</v>
      </c>
      <c r="T8" s="116">
        <f t="shared" ref="T8:T13" si="4">R8-S8</f>
        <v>0</v>
      </c>
      <c r="U8" s="117">
        <f t="shared" ref="U8:U13" si="5">S8/R8</f>
        <v>1</v>
      </c>
    </row>
    <row r="9" spans="1:21" ht="70" customHeight="1" thickBot="1" x14ac:dyDescent="0.3">
      <c r="A9" s="310"/>
      <c r="B9" s="310"/>
      <c r="C9" s="310"/>
      <c r="D9" s="164"/>
      <c r="E9" s="150">
        <v>2012</v>
      </c>
      <c r="F9" s="116">
        <v>24000000</v>
      </c>
      <c r="G9" s="13">
        <v>3000000</v>
      </c>
      <c r="H9" s="166">
        <f t="shared" si="0"/>
        <v>0.125</v>
      </c>
      <c r="I9" s="168">
        <v>24000000</v>
      </c>
      <c r="J9" s="168">
        <v>23500000</v>
      </c>
      <c r="K9" s="168">
        <f t="shared" si="1"/>
        <v>500000</v>
      </c>
      <c r="L9" s="186">
        <f t="shared" si="2"/>
        <v>0.97916666666666663</v>
      </c>
      <c r="M9" s="181"/>
      <c r="N9" s="156" t="s">
        <v>201</v>
      </c>
      <c r="O9" s="151">
        <v>5052925</v>
      </c>
      <c r="P9" s="151">
        <v>3352036</v>
      </c>
      <c r="Q9" s="152">
        <f t="shared" si="3"/>
        <v>0.66338526694934119</v>
      </c>
      <c r="R9" s="116">
        <v>24000000</v>
      </c>
      <c r="S9" s="116">
        <v>23500000</v>
      </c>
      <c r="T9" s="116">
        <f t="shared" si="4"/>
        <v>500000</v>
      </c>
      <c r="U9" s="117">
        <f t="shared" si="5"/>
        <v>0.97916666666666663</v>
      </c>
    </row>
    <row r="10" spans="1:21" ht="81" customHeight="1" thickBot="1" x14ac:dyDescent="0.3">
      <c r="A10" s="310"/>
      <c r="B10" s="310"/>
      <c r="C10" s="310"/>
      <c r="D10" s="164" t="s">
        <v>43</v>
      </c>
      <c r="E10" s="150">
        <v>2013</v>
      </c>
      <c r="F10" s="116">
        <v>21000000</v>
      </c>
      <c r="G10" s="13">
        <v>3200000</v>
      </c>
      <c r="H10" s="166">
        <f t="shared" si="0"/>
        <v>0.15238095238095239</v>
      </c>
      <c r="I10" s="168">
        <v>21000000</v>
      </c>
      <c r="J10" s="168">
        <v>21000000</v>
      </c>
      <c r="K10" s="168">
        <f t="shared" si="1"/>
        <v>0</v>
      </c>
      <c r="L10" s="186">
        <f t="shared" si="2"/>
        <v>1</v>
      </c>
      <c r="M10" s="181"/>
      <c r="N10" s="156" t="s">
        <v>208</v>
      </c>
      <c r="O10" s="151">
        <v>8513516</v>
      </c>
      <c r="P10" s="151">
        <v>3248213</v>
      </c>
      <c r="Q10" s="152">
        <f t="shared" si="3"/>
        <v>0.38153601872598819</v>
      </c>
      <c r="R10" s="116">
        <v>21000000</v>
      </c>
      <c r="S10" s="116">
        <v>21000000</v>
      </c>
      <c r="T10" s="116">
        <f t="shared" si="4"/>
        <v>0</v>
      </c>
      <c r="U10" s="117">
        <f t="shared" si="5"/>
        <v>1</v>
      </c>
    </row>
    <row r="11" spans="1:21" ht="70" customHeight="1" thickBot="1" x14ac:dyDescent="0.3">
      <c r="A11" s="310"/>
      <c r="B11" s="310"/>
      <c r="C11" s="310"/>
      <c r="D11" s="221"/>
      <c r="E11" s="222">
        <v>2014</v>
      </c>
      <c r="F11" s="116">
        <v>35000000</v>
      </c>
      <c r="G11" s="114">
        <v>4839237</v>
      </c>
      <c r="H11" s="188">
        <f t="shared" si="0"/>
        <v>0.13826391428571427</v>
      </c>
      <c r="I11" s="116">
        <v>35000000</v>
      </c>
      <c r="J11" s="116">
        <v>34000000</v>
      </c>
      <c r="K11" s="116">
        <f t="shared" si="1"/>
        <v>1000000</v>
      </c>
      <c r="L11" s="117">
        <f t="shared" si="2"/>
        <v>0.97142857142857142</v>
      </c>
      <c r="M11" s="142" t="s">
        <v>74</v>
      </c>
      <c r="N11" s="20" t="s">
        <v>209</v>
      </c>
      <c r="O11" s="114">
        <v>27026216</v>
      </c>
      <c r="P11" s="114">
        <v>4839237</v>
      </c>
      <c r="Q11" s="115">
        <f t="shared" si="3"/>
        <v>0.17905714214672153</v>
      </c>
      <c r="R11" s="116">
        <v>35000000</v>
      </c>
      <c r="S11" s="116">
        <v>34000000</v>
      </c>
      <c r="T11" s="116">
        <f t="shared" si="4"/>
        <v>1000000</v>
      </c>
      <c r="U11" s="117">
        <f t="shared" si="5"/>
        <v>0.97142857142857142</v>
      </c>
    </row>
    <row r="12" spans="1:21" ht="70" customHeight="1" thickBot="1" x14ac:dyDescent="0.3">
      <c r="A12" s="310"/>
      <c r="B12" s="310"/>
      <c r="C12" s="310"/>
      <c r="D12" s="164"/>
      <c r="E12" s="150">
        <v>2015</v>
      </c>
      <c r="F12" s="116">
        <v>21000000</v>
      </c>
      <c r="G12" s="151">
        <v>3715275</v>
      </c>
      <c r="H12" s="188">
        <f t="shared" si="0"/>
        <v>0.17691785714285715</v>
      </c>
      <c r="I12" s="168">
        <v>21000000</v>
      </c>
      <c r="J12" s="168">
        <v>21000000</v>
      </c>
      <c r="K12" s="168">
        <f t="shared" si="1"/>
        <v>0</v>
      </c>
      <c r="L12" s="186">
        <f t="shared" si="2"/>
        <v>1</v>
      </c>
      <c r="M12" s="181" t="s">
        <v>95</v>
      </c>
      <c r="N12" s="156" t="s">
        <v>207</v>
      </c>
      <c r="O12" s="151">
        <v>8778669</v>
      </c>
      <c r="P12" s="151">
        <v>3715275</v>
      </c>
      <c r="Q12" s="152">
        <f t="shared" si="3"/>
        <v>0.42321620737722315</v>
      </c>
      <c r="R12" s="116">
        <v>21000000</v>
      </c>
      <c r="S12" s="116">
        <v>21000000</v>
      </c>
      <c r="T12" s="116">
        <f t="shared" si="4"/>
        <v>0</v>
      </c>
      <c r="U12" s="117">
        <f t="shared" si="5"/>
        <v>1</v>
      </c>
    </row>
    <row r="13" spans="1:21" ht="70" customHeight="1" thickBot="1" x14ac:dyDescent="0.3">
      <c r="A13" s="310"/>
      <c r="B13" s="310"/>
      <c r="C13" s="310"/>
      <c r="D13" s="164"/>
      <c r="E13" s="150">
        <v>2016</v>
      </c>
      <c r="F13" s="116">
        <v>45000000</v>
      </c>
      <c r="G13" s="151">
        <v>4051532</v>
      </c>
      <c r="H13" s="188">
        <f t="shared" si="0"/>
        <v>9.0034044444444447E-2</v>
      </c>
      <c r="I13" s="168">
        <v>45000000</v>
      </c>
      <c r="J13" s="168">
        <v>45000000</v>
      </c>
      <c r="K13" s="168">
        <f t="shared" si="1"/>
        <v>0</v>
      </c>
      <c r="L13" s="186">
        <f t="shared" si="2"/>
        <v>1</v>
      </c>
      <c r="M13" s="181" t="s">
        <v>95</v>
      </c>
      <c r="N13" s="156" t="s">
        <v>210</v>
      </c>
      <c r="O13" s="151">
        <v>7734090</v>
      </c>
      <c r="P13" s="151">
        <v>4051532</v>
      </c>
      <c r="Q13" s="152">
        <f t="shared" si="3"/>
        <v>0.52385374362077508</v>
      </c>
      <c r="R13" s="116">
        <v>45000000</v>
      </c>
      <c r="S13" s="116">
        <v>45000000</v>
      </c>
      <c r="T13" s="116">
        <f t="shared" si="4"/>
        <v>0</v>
      </c>
      <c r="U13" s="117">
        <f t="shared" si="5"/>
        <v>1</v>
      </c>
    </row>
    <row r="14" spans="1:21" ht="70" customHeight="1" thickBot="1" x14ac:dyDescent="0.3">
      <c r="A14" s="310"/>
      <c r="B14" s="310"/>
      <c r="C14" s="310"/>
      <c r="D14" s="221"/>
      <c r="E14" s="222">
        <v>2017</v>
      </c>
      <c r="F14" s="13">
        <v>21000000</v>
      </c>
      <c r="G14" s="270">
        <v>993981</v>
      </c>
      <c r="H14" s="188">
        <f t="shared" si="0"/>
        <v>4.7332428571428574E-2</v>
      </c>
      <c r="I14" s="13">
        <v>21000000</v>
      </c>
      <c r="J14" s="116">
        <v>18000000</v>
      </c>
      <c r="K14" s="116">
        <f t="shared" si="1"/>
        <v>3000000</v>
      </c>
      <c r="L14" s="117">
        <f t="shared" si="2"/>
        <v>0.8571428571428571</v>
      </c>
      <c r="M14" s="221"/>
      <c r="N14" s="20" t="s">
        <v>126</v>
      </c>
      <c r="O14" s="189">
        <v>21000000</v>
      </c>
      <c r="P14" s="19"/>
      <c r="Q14" s="146"/>
      <c r="R14" s="146"/>
      <c r="S14" s="146"/>
      <c r="T14" s="146"/>
      <c r="U14" s="146"/>
    </row>
    <row r="15" spans="1:21" x14ac:dyDescent="0.25">
      <c r="A15" s="12"/>
      <c r="C15" s="43"/>
      <c r="D15" s="43"/>
      <c r="E15" s="43"/>
      <c r="F15" s="39"/>
      <c r="G15" s="68"/>
      <c r="H15" s="68"/>
      <c r="I15" s="69"/>
      <c r="J15" s="58"/>
      <c r="K15" s="38"/>
      <c r="L15" s="38"/>
      <c r="M15" s="39"/>
      <c r="N15" s="39"/>
      <c r="O15" s="14"/>
      <c r="P15" s="14"/>
      <c r="Q15" s="35"/>
    </row>
    <row r="16" spans="1:21" ht="15" customHeight="1" x14ac:dyDescent="0.25">
      <c r="A16" s="12"/>
      <c r="C16" s="43"/>
      <c r="D16" s="43"/>
      <c r="E16" s="43"/>
      <c r="F16" s="39"/>
      <c r="G16" s="68"/>
      <c r="H16" s="68"/>
      <c r="I16" s="69"/>
      <c r="J16" s="58"/>
      <c r="K16" s="38"/>
      <c r="L16" s="38"/>
      <c r="M16" s="39"/>
      <c r="N16" s="39"/>
      <c r="O16" s="14"/>
      <c r="P16" s="14"/>
      <c r="Q16" s="35"/>
    </row>
    <row r="17" spans="1:17" x14ac:dyDescent="0.25">
      <c r="A17" s="276" t="s">
        <v>180</v>
      </c>
      <c r="B17" s="276"/>
      <c r="C17" s="276"/>
      <c r="D17" s="43"/>
      <c r="E17" s="43"/>
      <c r="F17" s="39"/>
      <c r="G17" s="68"/>
      <c r="H17" s="68"/>
      <c r="I17" s="69"/>
      <c r="J17" s="58"/>
      <c r="K17" s="38"/>
      <c r="L17" s="38"/>
      <c r="M17" s="39"/>
      <c r="N17" s="39"/>
      <c r="O17" s="14"/>
      <c r="P17" s="14"/>
      <c r="Q17" s="35"/>
    </row>
    <row r="18" spans="1:17" x14ac:dyDescent="0.25">
      <c r="A18" s="277" t="s">
        <v>39</v>
      </c>
      <c r="B18" s="277"/>
      <c r="C18" s="277"/>
      <c r="D18" s="43"/>
      <c r="E18" s="43"/>
      <c r="F18" s="39"/>
      <c r="G18" s="68"/>
      <c r="H18" s="68"/>
      <c r="I18" s="69"/>
      <c r="J18" s="58"/>
      <c r="K18" s="38"/>
      <c r="L18" s="38"/>
      <c r="M18" s="39"/>
      <c r="N18" s="39"/>
      <c r="O18" s="14"/>
      <c r="P18" s="14"/>
      <c r="Q18" s="35"/>
    </row>
    <row r="19" spans="1:17" x14ac:dyDescent="0.25">
      <c r="A19" s="278" t="s">
        <v>38</v>
      </c>
      <c r="B19" s="278"/>
      <c r="C19" s="278"/>
    </row>
    <row r="20" spans="1:17" x14ac:dyDescent="0.25">
      <c r="A20" s="279" t="s">
        <v>113</v>
      </c>
      <c r="B20" s="279"/>
      <c r="C20" s="279"/>
    </row>
    <row r="21" spans="1:17" x14ac:dyDescent="0.25">
      <c r="A21" s="306" t="s">
        <v>227</v>
      </c>
      <c r="B21" s="306"/>
      <c r="C21" s="306"/>
    </row>
  </sheetData>
  <mergeCells count="31">
    <mergeCell ref="A17:C17"/>
    <mergeCell ref="A18:C18"/>
    <mergeCell ref="A19:C19"/>
    <mergeCell ref="A20:C20"/>
    <mergeCell ref="A21:C21"/>
    <mergeCell ref="A4:A14"/>
    <mergeCell ref="B4:B14"/>
    <mergeCell ref="C4:C14"/>
    <mergeCell ref="R1:U1"/>
    <mergeCell ref="F1:F3"/>
    <mergeCell ref="J1:J3"/>
    <mergeCell ref="A1:A3"/>
    <mergeCell ref="B1:B3"/>
    <mergeCell ref="C1:C3"/>
    <mergeCell ref="D1:D3"/>
    <mergeCell ref="K1:K3"/>
    <mergeCell ref="I1:I3"/>
    <mergeCell ref="L1:L3"/>
    <mergeCell ref="E1:E3"/>
    <mergeCell ref="U2:U3"/>
    <mergeCell ref="T2:T3"/>
    <mergeCell ref="S2:S3"/>
    <mergeCell ref="R2:R3"/>
    <mergeCell ref="Q2:Q3"/>
    <mergeCell ref="P2:P3"/>
    <mergeCell ref="O2:O3"/>
    <mergeCell ref="N1:N3"/>
    <mergeCell ref="M1:M3"/>
    <mergeCell ref="G1:G3"/>
    <mergeCell ref="H1:H3"/>
    <mergeCell ref="O1:Q1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U24"/>
  <sheetViews>
    <sheetView zoomScale="75" zoomScaleNormal="75" zoomScalePageLayoutView="130" workbookViewId="0">
      <selection activeCell="AB13" sqref="AB13"/>
    </sheetView>
  </sheetViews>
  <sheetFormatPr baseColWidth="10" defaultColWidth="8.83203125" defaultRowHeight="19" x14ac:dyDescent="0.25"/>
  <cols>
    <col min="1" max="1" width="13.33203125" style="26" customWidth="1"/>
    <col min="2" max="2" width="11.5" style="26" customWidth="1"/>
    <col min="3" max="3" width="11.33203125" style="26" customWidth="1"/>
    <col min="4" max="4" width="14.83203125" style="40" customWidth="1"/>
    <col min="5" max="5" width="30.6640625" style="26" customWidth="1"/>
    <col min="6" max="6" width="30.6640625" style="61" customWidth="1"/>
    <col min="7" max="7" width="30.6640625" style="40" customWidth="1"/>
    <col min="8" max="8" width="30.6640625" style="36" customWidth="1"/>
    <col min="9" max="11" width="30.6640625" style="40" customWidth="1"/>
    <col min="12" max="12" width="30.6640625" style="41" customWidth="1"/>
    <col min="13" max="14" width="40.6640625" style="60" hidden="1" customWidth="1"/>
    <col min="15" max="15" width="17.6640625" style="40" hidden="1" customWidth="1"/>
    <col min="16" max="16" width="17.6640625" style="34" hidden="1" customWidth="1"/>
    <col min="17" max="21" width="17.6640625" style="26" hidden="1" customWidth="1"/>
    <col min="22" max="22" width="8.83203125" style="26"/>
    <col min="23" max="23" width="14.33203125" style="26" bestFit="1" customWidth="1"/>
    <col min="24" max="16384" width="8.83203125" style="26"/>
  </cols>
  <sheetData>
    <row r="1" spans="1:21" ht="15" customHeight="1" thickBot="1" x14ac:dyDescent="0.3">
      <c r="A1" s="294" t="s">
        <v>5</v>
      </c>
      <c r="B1" s="294" t="s">
        <v>0</v>
      </c>
      <c r="C1" s="294" t="s">
        <v>1</v>
      </c>
      <c r="D1" s="294" t="s">
        <v>30</v>
      </c>
      <c r="E1" s="294" t="s">
        <v>2</v>
      </c>
      <c r="F1" s="300" t="s">
        <v>3</v>
      </c>
      <c r="G1" s="303" t="s">
        <v>4</v>
      </c>
      <c r="H1" s="297" t="s">
        <v>58</v>
      </c>
      <c r="I1" s="303" t="s">
        <v>68</v>
      </c>
      <c r="J1" s="303" t="s">
        <v>69</v>
      </c>
      <c r="K1" s="303" t="s">
        <v>70</v>
      </c>
      <c r="L1" s="297" t="s">
        <v>71</v>
      </c>
      <c r="M1" s="289" t="s">
        <v>59</v>
      </c>
      <c r="N1" s="289" t="s">
        <v>147</v>
      </c>
      <c r="O1" s="282" t="s">
        <v>93</v>
      </c>
      <c r="P1" s="283"/>
      <c r="Q1" s="284"/>
      <c r="R1" s="136"/>
      <c r="S1" s="282" t="s">
        <v>93</v>
      </c>
      <c r="T1" s="283"/>
      <c r="U1" s="284"/>
    </row>
    <row r="2" spans="1:21" ht="60" customHeight="1" x14ac:dyDescent="0.25">
      <c r="A2" s="295"/>
      <c r="B2" s="295"/>
      <c r="C2" s="295"/>
      <c r="D2" s="295"/>
      <c r="E2" s="295"/>
      <c r="F2" s="301"/>
      <c r="G2" s="304"/>
      <c r="H2" s="298"/>
      <c r="I2" s="304"/>
      <c r="J2" s="304"/>
      <c r="K2" s="304"/>
      <c r="L2" s="298"/>
      <c r="M2" s="290"/>
      <c r="N2" s="290"/>
      <c r="O2" s="285" t="s">
        <v>3</v>
      </c>
      <c r="P2" s="287" t="s">
        <v>108</v>
      </c>
      <c r="Q2" s="292" t="s">
        <v>58</v>
      </c>
      <c r="R2" s="287" t="s">
        <v>68</v>
      </c>
      <c r="S2" s="287" t="s">
        <v>69</v>
      </c>
      <c r="T2" s="287" t="s">
        <v>70</v>
      </c>
      <c r="U2" s="292" t="s">
        <v>71</v>
      </c>
    </row>
    <row r="3" spans="1:21" s="27" customFormat="1" ht="20" thickBot="1" x14ac:dyDescent="0.25">
      <c r="A3" s="296"/>
      <c r="B3" s="296"/>
      <c r="C3" s="296"/>
      <c r="D3" s="296"/>
      <c r="E3" s="296"/>
      <c r="F3" s="302"/>
      <c r="G3" s="305"/>
      <c r="H3" s="299"/>
      <c r="I3" s="305"/>
      <c r="J3" s="305"/>
      <c r="K3" s="305"/>
      <c r="L3" s="299"/>
      <c r="M3" s="291"/>
      <c r="N3" s="291"/>
      <c r="O3" s="286"/>
      <c r="P3" s="288"/>
      <c r="Q3" s="293"/>
      <c r="R3" s="288"/>
      <c r="S3" s="288"/>
      <c r="T3" s="288"/>
      <c r="U3" s="293"/>
    </row>
    <row r="4" spans="1:21" s="27" customFormat="1" ht="70" customHeight="1" thickBot="1" x14ac:dyDescent="0.25">
      <c r="A4" s="280" t="s">
        <v>12</v>
      </c>
      <c r="B4" s="280" t="s">
        <v>11</v>
      </c>
      <c r="C4" s="280">
        <v>1994</v>
      </c>
      <c r="D4" s="142"/>
      <c r="E4" s="90">
        <v>2007</v>
      </c>
      <c r="F4" s="116">
        <v>2540000</v>
      </c>
      <c r="G4" s="116">
        <v>276237</v>
      </c>
      <c r="H4" s="117">
        <f t="shared" ref="H4:H12" si="0">G4/F4</f>
        <v>0.10875472440944882</v>
      </c>
      <c r="I4" s="116">
        <v>2540000</v>
      </c>
      <c r="J4" s="175"/>
      <c r="K4" s="175"/>
      <c r="L4" s="143"/>
      <c r="M4" s="20" t="s">
        <v>74</v>
      </c>
      <c r="N4" s="20" t="s">
        <v>159</v>
      </c>
      <c r="O4" s="116">
        <v>2540000</v>
      </c>
      <c r="P4" s="116">
        <v>276237</v>
      </c>
      <c r="Q4" s="117">
        <f>P4/O4</f>
        <v>0.10875472440944882</v>
      </c>
      <c r="R4" s="116">
        <v>2540000</v>
      </c>
      <c r="S4" s="144"/>
      <c r="T4" s="144"/>
      <c r="U4" s="119"/>
    </row>
    <row r="5" spans="1:21" ht="70" customHeight="1" thickBot="1" x14ac:dyDescent="0.3">
      <c r="A5" s="280"/>
      <c r="B5" s="280"/>
      <c r="C5" s="280"/>
      <c r="D5" s="145"/>
      <c r="E5" s="121">
        <v>2008</v>
      </c>
      <c r="F5" s="114">
        <v>3338695</v>
      </c>
      <c r="G5" s="114">
        <v>68453</v>
      </c>
      <c r="H5" s="115">
        <f t="shared" si="0"/>
        <v>2.0502921051488682E-2</v>
      </c>
      <c r="I5" s="13">
        <v>3900000</v>
      </c>
      <c r="J5" s="19"/>
      <c r="K5" s="19"/>
      <c r="L5" s="146"/>
      <c r="M5" s="147" t="s">
        <v>74</v>
      </c>
      <c r="N5" s="20" t="s">
        <v>160</v>
      </c>
      <c r="O5" s="13">
        <v>3900000</v>
      </c>
      <c r="P5" s="19"/>
      <c r="Q5" s="119"/>
      <c r="R5" s="13">
        <v>3900000</v>
      </c>
      <c r="S5" s="19"/>
      <c r="T5" s="19"/>
      <c r="U5" s="146"/>
    </row>
    <row r="6" spans="1:21" ht="70" customHeight="1" thickBot="1" x14ac:dyDescent="0.3">
      <c r="A6" s="280"/>
      <c r="B6" s="280"/>
      <c r="C6" s="280"/>
      <c r="D6" s="148"/>
      <c r="E6" s="121">
        <v>2009</v>
      </c>
      <c r="F6" s="114">
        <v>4933982</v>
      </c>
      <c r="G6" s="114">
        <v>327803</v>
      </c>
      <c r="H6" s="115">
        <f t="shared" si="0"/>
        <v>6.64378183787456E-2</v>
      </c>
      <c r="I6" s="13">
        <v>4930000</v>
      </c>
      <c r="J6" s="19"/>
      <c r="K6" s="19"/>
      <c r="L6" s="146"/>
      <c r="M6" s="147" t="s">
        <v>74</v>
      </c>
      <c r="N6" s="20" t="s">
        <v>160</v>
      </c>
      <c r="O6" s="13">
        <v>4930000</v>
      </c>
      <c r="P6" s="13">
        <v>280000</v>
      </c>
      <c r="Q6" s="117">
        <f t="shared" ref="Q6:Q12" si="1">P6/O6</f>
        <v>5.6795131845841784E-2</v>
      </c>
      <c r="R6" s="13">
        <v>4930000</v>
      </c>
      <c r="S6" s="19"/>
      <c r="T6" s="19"/>
      <c r="U6" s="146"/>
    </row>
    <row r="7" spans="1:21" ht="70" customHeight="1" thickBot="1" x14ac:dyDescent="0.3">
      <c r="A7" s="280"/>
      <c r="B7" s="280"/>
      <c r="C7" s="280"/>
      <c r="D7" s="149" t="s">
        <v>55</v>
      </c>
      <c r="E7" s="150">
        <v>2010</v>
      </c>
      <c r="F7" s="151">
        <v>5175466</v>
      </c>
      <c r="G7" s="151">
        <v>106005</v>
      </c>
      <c r="H7" s="152">
        <f t="shared" si="0"/>
        <v>2.0482213582313169E-2</v>
      </c>
      <c r="I7" s="153">
        <v>5180000</v>
      </c>
      <c r="J7" s="154"/>
      <c r="K7" s="154"/>
      <c r="L7" s="155"/>
      <c r="M7" s="150"/>
      <c r="N7" s="156" t="s">
        <v>160</v>
      </c>
      <c r="O7" s="157">
        <v>5180000</v>
      </c>
      <c r="P7" s="157">
        <v>110000</v>
      </c>
      <c r="Q7" s="158">
        <f t="shared" si="1"/>
        <v>2.1235521235521235E-2</v>
      </c>
      <c r="R7" s="157">
        <v>5180000</v>
      </c>
      <c r="S7" s="159"/>
      <c r="T7" s="159"/>
      <c r="U7" s="160"/>
    </row>
    <row r="8" spans="1:21" ht="70" customHeight="1" thickBot="1" x14ac:dyDescent="0.3">
      <c r="A8" s="280"/>
      <c r="B8" s="280"/>
      <c r="C8" s="280"/>
      <c r="D8" s="161"/>
      <c r="E8" s="150">
        <v>2011</v>
      </c>
      <c r="F8" s="157">
        <v>5800000</v>
      </c>
      <c r="G8" s="157">
        <v>390000</v>
      </c>
      <c r="H8" s="158">
        <f t="shared" si="0"/>
        <v>6.7241379310344823E-2</v>
      </c>
      <c r="I8" s="153">
        <v>5800000</v>
      </c>
      <c r="J8" s="153">
        <v>5600000</v>
      </c>
      <c r="K8" s="153">
        <f t="shared" ref="K8:K13" si="2">I8-J8</f>
        <v>200000</v>
      </c>
      <c r="L8" s="162">
        <f>J8/I8</f>
        <v>0.96551724137931039</v>
      </c>
      <c r="M8" s="150" t="s">
        <v>173</v>
      </c>
      <c r="N8" s="156" t="s">
        <v>177</v>
      </c>
      <c r="O8" s="151">
        <v>3273916</v>
      </c>
      <c r="P8" s="151">
        <v>-24559</v>
      </c>
      <c r="Q8" s="152">
        <f t="shared" si="1"/>
        <v>-7.5014142085502496E-3</v>
      </c>
      <c r="R8" s="157">
        <v>5800000</v>
      </c>
      <c r="S8" s="157">
        <v>5600000</v>
      </c>
      <c r="T8" s="157">
        <f t="shared" ref="T8:T13" si="3">R8-S8</f>
        <v>200000</v>
      </c>
      <c r="U8" s="163">
        <f t="shared" ref="U8:U13" si="4">S8/R8</f>
        <v>0.96551724137931039</v>
      </c>
    </row>
    <row r="9" spans="1:21" ht="70" customHeight="1" thickBot="1" x14ac:dyDescent="0.3">
      <c r="A9" s="280"/>
      <c r="B9" s="280"/>
      <c r="C9" s="280"/>
      <c r="D9" s="161"/>
      <c r="E9" s="150">
        <v>2012</v>
      </c>
      <c r="F9" s="157">
        <v>4030000</v>
      </c>
      <c r="G9" s="157">
        <v>140000</v>
      </c>
      <c r="H9" s="158">
        <f t="shared" si="0"/>
        <v>3.4739454094292806E-2</v>
      </c>
      <c r="I9" s="153">
        <v>4030000</v>
      </c>
      <c r="J9" s="153">
        <v>3490000</v>
      </c>
      <c r="K9" s="153">
        <f t="shared" si="2"/>
        <v>540000</v>
      </c>
      <c r="L9" s="162">
        <f>J9/I9</f>
        <v>0.86600496277915628</v>
      </c>
      <c r="M9" s="164" t="s">
        <v>183</v>
      </c>
      <c r="N9" s="156" t="s">
        <v>177</v>
      </c>
      <c r="O9" s="151">
        <v>5609981</v>
      </c>
      <c r="P9" s="151">
        <v>268669</v>
      </c>
      <c r="Q9" s="152">
        <f t="shared" si="1"/>
        <v>4.7891249542556386E-2</v>
      </c>
      <c r="R9" s="157">
        <v>4030000</v>
      </c>
      <c r="S9" s="157">
        <v>3490000</v>
      </c>
      <c r="T9" s="157">
        <f t="shared" si="3"/>
        <v>540000</v>
      </c>
      <c r="U9" s="163">
        <f t="shared" si="4"/>
        <v>0.86600496277915628</v>
      </c>
    </row>
    <row r="10" spans="1:21" ht="70" customHeight="1" thickBot="1" x14ac:dyDescent="0.3">
      <c r="A10" s="280"/>
      <c r="B10" s="280"/>
      <c r="C10" s="280"/>
      <c r="D10" s="161"/>
      <c r="E10" s="150">
        <v>2013</v>
      </c>
      <c r="F10" s="157">
        <v>6500000</v>
      </c>
      <c r="G10" s="157">
        <v>600000</v>
      </c>
      <c r="H10" s="158">
        <f t="shared" si="0"/>
        <v>9.2307692307692313E-2</v>
      </c>
      <c r="I10" s="153">
        <v>6500000</v>
      </c>
      <c r="J10" s="153">
        <v>5260000</v>
      </c>
      <c r="K10" s="153">
        <f t="shared" si="2"/>
        <v>1240000</v>
      </c>
      <c r="L10" s="162">
        <f>J10/I10</f>
        <v>0.8092307692307692</v>
      </c>
      <c r="M10" s="150" t="s">
        <v>173</v>
      </c>
      <c r="N10" s="156" t="s">
        <v>177</v>
      </c>
      <c r="O10" s="151">
        <v>3361885</v>
      </c>
      <c r="P10" s="151">
        <v>189986</v>
      </c>
      <c r="Q10" s="152">
        <f t="shared" si="1"/>
        <v>5.6511748617219207E-2</v>
      </c>
      <c r="R10" s="157">
        <v>6500000</v>
      </c>
      <c r="S10" s="157">
        <v>5260000</v>
      </c>
      <c r="T10" s="157">
        <f t="shared" si="3"/>
        <v>1240000</v>
      </c>
      <c r="U10" s="163">
        <f t="shared" si="4"/>
        <v>0.8092307692307692</v>
      </c>
    </row>
    <row r="11" spans="1:21" ht="84.75" customHeight="1" thickBot="1" x14ac:dyDescent="0.3">
      <c r="A11" s="280"/>
      <c r="B11" s="280"/>
      <c r="C11" s="280"/>
      <c r="D11" s="145"/>
      <c r="E11" s="121">
        <v>2014</v>
      </c>
      <c r="F11" s="13">
        <v>9000000</v>
      </c>
      <c r="G11" s="114">
        <v>550928</v>
      </c>
      <c r="H11" s="165">
        <f t="shared" si="0"/>
        <v>6.1214222222222225E-2</v>
      </c>
      <c r="I11" s="13">
        <v>9000000</v>
      </c>
      <c r="J11" s="13">
        <v>5900000</v>
      </c>
      <c r="K11" s="13">
        <f t="shared" si="2"/>
        <v>3100000</v>
      </c>
      <c r="L11" s="166">
        <f>J11/I11</f>
        <v>0.65555555555555556</v>
      </c>
      <c r="M11" s="164" t="s">
        <v>182</v>
      </c>
      <c r="N11" s="20" t="s">
        <v>204</v>
      </c>
      <c r="O11" s="114">
        <v>6062938</v>
      </c>
      <c r="P11" s="114">
        <v>550928</v>
      </c>
      <c r="Q11" s="115">
        <f t="shared" si="1"/>
        <v>9.0868156659362181E-2</v>
      </c>
      <c r="R11" s="13">
        <v>9000000</v>
      </c>
      <c r="S11" s="13">
        <v>5900000</v>
      </c>
      <c r="T11" s="13">
        <f t="shared" si="3"/>
        <v>3100000</v>
      </c>
      <c r="U11" s="166">
        <f t="shared" si="4"/>
        <v>0.65555555555555556</v>
      </c>
    </row>
    <row r="12" spans="1:21" ht="81.75" customHeight="1" thickBot="1" x14ac:dyDescent="0.3">
      <c r="A12" s="280"/>
      <c r="B12" s="280"/>
      <c r="C12" s="280"/>
      <c r="D12" s="149" t="s">
        <v>53</v>
      </c>
      <c r="E12" s="150">
        <v>2015</v>
      </c>
      <c r="F12" s="167">
        <v>14750000</v>
      </c>
      <c r="G12" s="151">
        <v>792162</v>
      </c>
      <c r="H12" s="165">
        <f t="shared" si="0"/>
        <v>5.3705898305084744E-2</v>
      </c>
      <c r="I12" s="168">
        <v>14750000</v>
      </c>
      <c r="J12" s="153">
        <v>9600000</v>
      </c>
      <c r="K12" s="153">
        <f t="shared" si="2"/>
        <v>5150000</v>
      </c>
      <c r="L12" s="162">
        <f>J12/I12</f>
        <v>0.6508474576271186</v>
      </c>
      <c r="M12" s="164" t="s">
        <v>182</v>
      </c>
      <c r="N12" s="156" t="s">
        <v>205</v>
      </c>
      <c r="O12" s="151">
        <v>8536594</v>
      </c>
      <c r="P12" s="151">
        <v>792162</v>
      </c>
      <c r="Q12" s="152">
        <f t="shared" si="1"/>
        <v>9.2796026143447841E-2</v>
      </c>
      <c r="R12" s="167">
        <v>14750000</v>
      </c>
      <c r="S12" s="157">
        <v>9600000</v>
      </c>
      <c r="T12" s="157">
        <f t="shared" si="3"/>
        <v>5150000</v>
      </c>
      <c r="U12" s="163">
        <f t="shared" si="4"/>
        <v>0.6508474576271186</v>
      </c>
    </row>
    <row r="13" spans="1:21" ht="70" customHeight="1" thickBot="1" x14ac:dyDescent="0.3">
      <c r="A13" s="280"/>
      <c r="B13" s="280"/>
      <c r="C13" s="280"/>
      <c r="D13" s="161"/>
      <c r="E13" s="121">
        <v>2016</v>
      </c>
      <c r="F13" s="114">
        <v>23939317</v>
      </c>
      <c r="G13" s="114">
        <v>2670015</v>
      </c>
      <c r="H13" s="115">
        <f>G13/F13</f>
        <v>0.11153263060930269</v>
      </c>
      <c r="I13" s="114">
        <v>23939317</v>
      </c>
      <c r="J13" s="114">
        <f>'[1]Blast! Films (Sky)'!$K$19</f>
        <v>15903932</v>
      </c>
      <c r="K13" s="151">
        <f t="shared" si="2"/>
        <v>8035385</v>
      </c>
      <c r="L13" s="197">
        <f t="shared" ref="L13:L14" si="5">J13/I13</f>
        <v>0.66434359844100821</v>
      </c>
      <c r="M13" s="121"/>
      <c r="N13" s="156" t="s">
        <v>206</v>
      </c>
      <c r="O13" s="157">
        <v>22000000</v>
      </c>
      <c r="P13" s="159"/>
      <c r="Q13" s="170"/>
      <c r="R13" s="157">
        <v>22000000</v>
      </c>
      <c r="S13" s="157">
        <v>12500000</v>
      </c>
      <c r="T13" s="157">
        <f t="shared" si="3"/>
        <v>9500000</v>
      </c>
      <c r="U13" s="163">
        <f t="shared" si="4"/>
        <v>0.56818181818181823</v>
      </c>
    </row>
    <row r="14" spans="1:21" s="261" customFormat="1" ht="70" customHeight="1" thickBot="1" x14ac:dyDescent="0.25">
      <c r="A14" s="281"/>
      <c r="B14" s="281"/>
      <c r="C14" s="281"/>
      <c r="D14" s="145"/>
      <c r="E14" s="171">
        <v>2017</v>
      </c>
      <c r="F14" s="262">
        <v>25781962</v>
      </c>
      <c r="G14" s="262">
        <f>'[1]Blast! Films (Sky)'!$H$21</f>
        <v>4578059</v>
      </c>
      <c r="H14" s="115">
        <f>G14/F14</f>
        <v>0.17756829367757193</v>
      </c>
      <c r="I14" s="262">
        <f>'[1]Blast! Films (Sky)'!J21</f>
        <v>25781962</v>
      </c>
      <c r="J14" s="262">
        <f>'[1]Blast! Films (Sky)'!K21</f>
        <v>17396192</v>
      </c>
      <c r="K14" s="114">
        <f>'[1]Blast! Films (Sky)'!L21</f>
        <v>8385770</v>
      </c>
      <c r="L14" s="196">
        <f t="shared" si="5"/>
        <v>0.6747427523165227</v>
      </c>
      <c r="M14" s="171"/>
      <c r="N14" s="260" t="s">
        <v>126</v>
      </c>
      <c r="O14" s="172">
        <v>25500000</v>
      </c>
      <c r="P14" s="173"/>
      <c r="Q14" s="173"/>
      <c r="R14" s="173"/>
      <c r="S14" s="173"/>
      <c r="T14" s="173"/>
      <c r="U14" s="174"/>
    </row>
    <row r="15" spans="1:21" ht="30" customHeight="1" x14ac:dyDescent="0.25">
      <c r="A15" s="58"/>
      <c r="B15" s="58"/>
      <c r="C15" s="58"/>
      <c r="E15" s="14"/>
      <c r="F15" s="59"/>
      <c r="G15" s="43"/>
      <c r="H15" s="45"/>
      <c r="I15" s="43"/>
      <c r="J15" s="43"/>
      <c r="K15" s="43"/>
      <c r="L15" s="44"/>
      <c r="O15" s="43"/>
    </row>
    <row r="16" spans="1:21" ht="15" customHeight="1" x14ac:dyDescent="0.25">
      <c r="A16" s="276" t="s">
        <v>180</v>
      </c>
      <c r="B16" s="276"/>
      <c r="C16" s="276"/>
      <c r="D16" s="45"/>
      <c r="E16" s="56"/>
      <c r="F16" s="45"/>
      <c r="G16" s="43"/>
      <c r="H16" s="43"/>
      <c r="I16" s="44"/>
      <c r="J16" s="176"/>
      <c r="K16" s="43"/>
      <c r="L16" s="34"/>
      <c r="M16" s="26"/>
      <c r="N16" s="26"/>
      <c r="O16" s="26"/>
      <c r="P16" s="26"/>
    </row>
    <row r="17" spans="1:16" ht="15" customHeight="1" x14ac:dyDescent="0.25">
      <c r="A17" s="277" t="s">
        <v>39</v>
      </c>
      <c r="B17" s="277"/>
      <c r="C17" s="277"/>
      <c r="D17" s="45"/>
      <c r="E17" s="56"/>
      <c r="F17" s="45"/>
      <c r="G17" s="43"/>
      <c r="H17" s="43"/>
      <c r="I17" s="44"/>
      <c r="J17" s="176"/>
      <c r="K17" s="43"/>
      <c r="L17" s="34"/>
      <c r="M17" s="26"/>
      <c r="N17" s="26"/>
      <c r="O17" s="26"/>
      <c r="P17" s="26"/>
    </row>
    <row r="18" spans="1:16" ht="15" customHeight="1" x14ac:dyDescent="0.25">
      <c r="A18" s="278" t="s">
        <v>38</v>
      </c>
      <c r="B18" s="278"/>
      <c r="C18" s="278"/>
      <c r="D18" s="36"/>
      <c r="E18" s="33"/>
      <c r="F18" s="36"/>
      <c r="H18" s="40"/>
      <c r="I18" s="41"/>
      <c r="J18" s="176"/>
      <c r="L18" s="34"/>
      <c r="M18" s="26"/>
      <c r="N18" s="26"/>
      <c r="O18" s="26"/>
      <c r="P18" s="26"/>
    </row>
    <row r="19" spans="1:16" ht="15" customHeight="1" x14ac:dyDescent="0.25">
      <c r="A19" s="279" t="s">
        <v>113</v>
      </c>
      <c r="B19" s="279"/>
      <c r="C19" s="279"/>
      <c r="D19" s="36"/>
      <c r="E19" s="33"/>
      <c r="F19" s="36"/>
      <c r="H19" s="40"/>
      <c r="I19" s="41"/>
      <c r="J19" s="176"/>
      <c r="L19" s="34"/>
      <c r="M19" s="26"/>
      <c r="N19" s="26"/>
      <c r="O19" s="26"/>
      <c r="P19" s="26"/>
    </row>
    <row r="20" spans="1:16" x14ac:dyDescent="0.25">
      <c r="A20" s="306" t="s">
        <v>227</v>
      </c>
      <c r="B20" s="306"/>
      <c r="C20" s="306"/>
    </row>
    <row r="24" spans="1:16" x14ac:dyDescent="0.25">
      <c r="M24" s="62"/>
      <c r="N24" s="62"/>
    </row>
  </sheetData>
  <mergeCells count="31">
    <mergeCell ref="A16:C16"/>
    <mergeCell ref="A17:C17"/>
    <mergeCell ref="A18:C18"/>
    <mergeCell ref="A19:C19"/>
    <mergeCell ref="A20:C20"/>
    <mergeCell ref="L1:L3"/>
    <mergeCell ref="M1:M3"/>
    <mergeCell ref="Q2:Q3"/>
    <mergeCell ref="J1:J3"/>
    <mergeCell ref="K1:K3"/>
    <mergeCell ref="E1:E3"/>
    <mergeCell ref="D1:D3"/>
    <mergeCell ref="F1:F3"/>
    <mergeCell ref="G1:G3"/>
    <mergeCell ref="I1:I3"/>
    <mergeCell ref="A4:A14"/>
    <mergeCell ref="B4:B14"/>
    <mergeCell ref="C4:C14"/>
    <mergeCell ref="S1:U1"/>
    <mergeCell ref="O2:O3"/>
    <mergeCell ref="P2:P3"/>
    <mergeCell ref="N1:N3"/>
    <mergeCell ref="S2:S3"/>
    <mergeCell ref="T2:T3"/>
    <mergeCell ref="U2:U3"/>
    <mergeCell ref="R2:R3"/>
    <mergeCell ref="O1:Q1"/>
    <mergeCell ref="A1:A3"/>
    <mergeCell ref="B1:B3"/>
    <mergeCell ref="C1:C3"/>
    <mergeCell ref="H1:H3"/>
  </mergeCells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U28"/>
  <sheetViews>
    <sheetView zoomScale="75" zoomScaleNormal="75" zoomScalePageLayoutView="85" workbookViewId="0">
      <selection activeCell="D4" sqref="A4:XFD4"/>
    </sheetView>
  </sheetViews>
  <sheetFormatPr baseColWidth="10" defaultColWidth="8.83203125" defaultRowHeight="19" x14ac:dyDescent="0.25"/>
  <cols>
    <col min="1" max="1" width="14.83203125" style="26" customWidth="1"/>
    <col min="2" max="2" width="11.83203125" style="26" customWidth="1"/>
    <col min="3" max="3" width="12.5" style="26" customWidth="1"/>
    <col min="4" max="4" width="14.83203125" style="27" customWidth="1"/>
    <col min="5" max="5" width="30.6640625" style="26" customWidth="1"/>
    <col min="6" max="7" width="30.6640625" style="40" customWidth="1"/>
    <col min="8" max="8" width="30.6640625" style="46" customWidth="1"/>
    <col min="9" max="11" width="30.6640625" style="70" customWidth="1"/>
    <col min="12" max="12" width="30.6640625" style="71" customWidth="1"/>
    <col min="13" max="14" width="40.6640625" style="75" hidden="1" customWidth="1"/>
    <col min="15" max="16" width="17.6640625" style="34" hidden="1" customWidth="1"/>
    <col min="17" max="17" width="17.6640625" style="26" hidden="1" customWidth="1"/>
    <col min="18" max="20" width="17.6640625" style="61" hidden="1" customWidth="1"/>
    <col min="21" max="21" width="17.6640625" style="46" hidden="1" customWidth="1"/>
    <col min="22" max="16384" width="8.83203125" style="26"/>
  </cols>
  <sheetData>
    <row r="1" spans="1:21" ht="30" customHeight="1" thickBot="1" x14ac:dyDescent="0.3">
      <c r="A1" s="314" t="s">
        <v>5</v>
      </c>
      <c r="B1" s="314" t="s">
        <v>0</v>
      </c>
      <c r="C1" s="314" t="s">
        <v>1</v>
      </c>
      <c r="D1" s="314" t="s">
        <v>30</v>
      </c>
      <c r="E1" s="314" t="s">
        <v>2</v>
      </c>
      <c r="F1" s="308" t="s">
        <v>3</v>
      </c>
      <c r="G1" s="307" t="s">
        <v>4</v>
      </c>
      <c r="H1" s="309" t="s">
        <v>58</v>
      </c>
      <c r="I1" s="307" t="s">
        <v>68</v>
      </c>
      <c r="J1" s="307" t="s">
        <v>69</v>
      </c>
      <c r="K1" s="307" t="s">
        <v>70</v>
      </c>
      <c r="L1" s="309" t="s">
        <v>71</v>
      </c>
      <c r="M1" s="314" t="s">
        <v>59</v>
      </c>
      <c r="N1" s="311" t="s">
        <v>147</v>
      </c>
      <c r="O1" s="308" t="s">
        <v>93</v>
      </c>
      <c r="P1" s="308"/>
      <c r="Q1" s="308"/>
      <c r="R1" s="307" t="s">
        <v>93</v>
      </c>
      <c r="S1" s="307"/>
      <c r="T1" s="307"/>
      <c r="U1" s="307"/>
    </row>
    <row r="2" spans="1:21" ht="30" customHeight="1" thickBot="1" x14ac:dyDescent="0.3">
      <c r="A2" s="314"/>
      <c r="B2" s="314"/>
      <c r="C2" s="314"/>
      <c r="D2" s="314"/>
      <c r="E2" s="314"/>
      <c r="F2" s="308"/>
      <c r="G2" s="307"/>
      <c r="H2" s="309"/>
      <c r="I2" s="307"/>
      <c r="J2" s="307"/>
      <c r="K2" s="307"/>
      <c r="L2" s="309"/>
      <c r="M2" s="314"/>
      <c r="N2" s="312"/>
      <c r="O2" s="308" t="s">
        <v>3</v>
      </c>
      <c r="P2" s="307" t="s">
        <v>4</v>
      </c>
      <c r="Q2" s="309" t="s">
        <v>58</v>
      </c>
      <c r="R2" s="307" t="s">
        <v>68</v>
      </c>
      <c r="S2" s="307" t="s">
        <v>69</v>
      </c>
      <c r="T2" s="307" t="s">
        <v>70</v>
      </c>
      <c r="U2" s="309" t="s">
        <v>71</v>
      </c>
    </row>
    <row r="3" spans="1:21" s="27" customFormat="1" ht="31.5" customHeight="1" thickBot="1" x14ac:dyDescent="0.25">
      <c r="A3" s="314"/>
      <c r="B3" s="314"/>
      <c r="C3" s="314"/>
      <c r="D3" s="314"/>
      <c r="E3" s="314"/>
      <c r="F3" s="308"/>
      <c r="G3" s="307"/>
      <c r="H3" s="309"/>
      <c r="I3" s="307"/>
      <c r="J3" s="307"/>
      <c r="K3" s="307"/>
      <c r="L3" s="309"/>
      <c r="M3" s="314"/>
      <c r="N3" s="313"/>
      <c r="O3" s="308"/>
      <c r="P3" s="307"/>
      <c r="Q3" s="309"/>
      <c r="R3" s="307"/>
      <c r="S3" s="307"/>
      <c r="T3" s="307"/>
      <c r="U3" s="309"/>
    </row>
    <row r="4" spans="1:21" s="27" customFormat="1" ht="70" customHeight="1" thickBot="1" x14ac:dyDescent="0.25">
      <c r="A4" s="310" t="s">
        <v>16</v>
      </c>
      <c r="B4" s="310" t="s">
        <v>17</v>
      </c>
      <c r="C4" s="310">
        <v>2002</v>
      </c>
      <c r="D4" s="90"/>
      <c r="E4" s="121">
        <v>2007</v>
      </c>
      <c r="F4" s="120">
        <v>788733</v>
      </c>
      <c r="G4" s="120">
        <v>55102</v>
      </c>
      <c r="H4" s="115">
        <f>G4/F4</f>
        <v>6.9861410642131111E-2</v>
      </c>
      <c r="I4" s="118"/>
      <c r="J4" s="118"/>
      <c r="K4" s="118"/>
      <c r="L4" s="119"/>
      <c r="M4" s="20" t="s">
        <v>96</v>
      </c>
      <c r="N4" s="142" t="s">
        <v>154</v>
      </c>
      <c r="O4" s="118"/>
      <c r="P4" s="118"/>
      <c r="Q4" s="144"/>
      <c r="R4" s="118"/>
      <c r="S4" s="118"/>
      <c r="T4" s="118"/>
      <c r="U4" s="119"/>
    </row>
    <row r="5" spans="1:21" ht="70" customHeight="1" thickBot="1" x14ac:dyDescent="0.3">
      <c r="A5" s="310"/>
      <c r="B5" s="310"/>
      <c r="C5" s="310"/>
      <c r="D5" s="90"/>
      <c r="E5" s="121">
        <v>2008</v>
      </c>
      <c r="F5" s="114">
        <v>1423227</v>
      </c>
      <c r="G5" s="114">
        <v>129907</v>
      </c>
      <c r="H5" s="115">
        <f>G5/F5</f>
        <v>9.1276374042932013E-2</v>
      </c>
      <c r="I5" s="118"/>
      <c r="J5" s="118"/>
      <c r="K5" s="118"/>
      <c r="L5" s="119"/>
      <c r="M5" s="190" t="s">
        <v>96</v>
      </c>
      <c r="N5" s="191" t="s">
        <v>154</v>
      </c>
      <c r="O5" s="19"/>
      <c r="P5" s="19"/>
      <c r="Q5" s="192"/>
      <c r="R5" s="19"/>
      <c r="S5" s="19"/>
      <c r="T5" s="19"/>
      <c r="U5" s="146"/>
    </row>
    <row r="6" spans="1:21" ht="70" customHeight="1" thickBot="1" x14ac:dyDescent="0.3">
      <c r="A6" s="310"/>
      <c r="B6" s="310"/>
      <c r="C6" s="310"/>
      <c r="D6" s="90"/>
      <c r="E6" s="121">
        <v>2009</v>
      </c>
      <c r="F6" s="114">
        <v>1812526</v>
      </c>
      <c r="G6" s="114">
        <v>107864</v>
      </c>
      <c r="H6" s="115">
        <f>G6/F6</f>
        <v>5.9510318748531056E-2</v>
      </c>
      <c r="I6" s="118"/>
      <c r="J6" s="118"/>
      <c r="K6" s="118"/>
      <c r="L6" s="119"/>
      <c r="M6" s="190" t="s">
        <v>96</v>
      </c>
      <c r="N6" s="191" t="s">
        <v>154</v>
      </c>
      <c r="O6" s="19"/>
      <c r="P6" s="19"/>
      <c r="Q6" s="19"/>
      <c r="R6" s="19"/>
      <c r="S6" s="19"/>
      <c r="T6" s="19"/>
      <c r="U6" s="19"/>
    </row>
    <row r="7" spans="1:21" ht="70" customHeight="1" thickBot="1" x14ac:dyDescent="0.3">
      <c r="A7" s="310"/>
      <c r="B7" s="310"/>
      <c r="C7" s="310"/>
      <c r="D7" s="90"/>
      <c r="E7" s="121">
        <v>2010</v>
      </c>
      <c r="F7" s="13">
        <v>4800000</v>
      </c>
      <c r="G7" s="19"/>
      <c r="H7" s="119"/>
      <c r="I7" s="118"/>
      <c r="J7" s="118"/>
      <c r="K7" s="118"/>
      <c r="L7" s="119"/>
      <c r="M7" s="190"/>
      <c r="N7" s="191" t="s">
        <v>177</v>
      </c>
      <c r="O7" s="15">
        <v>4100000</v>
      </c>
      <c r="P7" s="19"/>
      <c r="Q7" s="19"/>
      <c r="R7" s="19"/>
      <c r="S7" s="19"/>
      <c r="T7" s="19"/>
      <c r="U7" s="19"/>
    </row>
    <row r="8" spans="1:21" ht="70" customHeight="1" thickBot="1" x14ac:dyDescent="0.3">
      <c r="A8" s="310"/>
      <c r="B8" s="310"/>
      <c r="C8" s="310"/>
      <c r="D8" s="90"/>
      <c r="E8" s="121">
        <v>2011</v>
      </c>
      <c r="F8" s="13">
        <v>12600000</v>
      </c>
      <c r="G8" s="19"/>
      <c r="H8" s="119"/>
      <c r="I8" s="116">
        <v>12600000</v>
      </c>
      <c r="J8" s="116">
        <v>5100000</v>
      </c>
      <c r="K8" s="116">
        <f t="shared" ref="K8:K13" si="0">I8-J8</f>
        <v>7500000</v>
      </c>
      <c r="L8" s="117">
        <f t="shared" ref="L8:L13" si="1">J8/I8</f>
        <v>0.40476190476190477</v>
      </c>
      <c r="M8" s="190"/>
      <c r="N8" s="191" t="s">
        <v>177</v>
      </c>
      <c r="O8" s="15">
        <v>8700000</v>
      </c>
      <c r="P8" s="19"/>
      <c r="Q8" s="19"/>
      <c r="R8" s="116">
        <v>12600000</v>
      </c>
      <c r="S8" s="116">
        <v>5100000</v>
      </c>
      <c r="T8" s="116">
        <f t="shared" ref="T8:T13" si="2">R8-S8</f>
        <v>7500000</v>
      </c>
      <c r="U8" s="117">
        <f t="shared" ref="U8:U13" si="3">S8/R8</f>
        <v>0.40476190476190477</v>
      </c>
    </row>
    <row r="9" spans="1:21" ht="70" customHeight="1" thickBot="1" x14ac:dyDescent="0.3">
      <c r="A9" s="310"/>
      <c r="B9" s="310"/>
      <c r="C9" s="310"/>
      <c r="D9" s="90" t="s">
        <v>44</v>
      </c>
      <c r="E9" s="121">
        <v>2012</v>
      </c>
      <c r="F9" s="13">
        <v>18000000</v>
      </c>
      <c r="G9" s="114">
        <v>3114000</v>
      </c>
      <c r="H9" s="193">
        <f t="shared" ref="H9:H14" si="4">G9/F9</f>
        <v>0.17299999999999999</v>
      </c>
      <c r="I9" s="13">
        <v>18000000</v>
      </c>
      <c r="J9" s="13">
        <v>10000000</v>
      </c>
      <c r="K9" s="116">
        <f t="shared" si="0"/>
        <v>8000000</v>
      </c>
      <c r="L9" s="117">
        <f t="shared" si="1"/>
        <v>0.55555555555555558</v>
      </c>
      <c r="M9" s="194"/>
      <c r="N9" s="195" t="s">
        <v>209</v>
      </c>
      <c r="O9" s="114">
        <v>12867000</v>
      </c>
      <c r="P9" s="114">
        <v>3114000</v>
      </c>
      <c r="Q9" s="115">
        <f>P9/O9</f>
        <v>0.24201445558405224</v>
      </c>
      <c r="R9" s="114">
        <v>12867000</v>
      </c>
      <c r="S9" s="120">
        <v>6029000</v>
      </c>
      <c r="T9" s="120">
        <f t="shared" si="2"/>
        <v>6838000</v>
      </c>
      <c r="U9" s="115">
        <f t="shared" si="3"/>
        <v>0.46856299059609857</v>
      </c>
    </row>
    <row r="10" spans="1:21" ht="70" customHeight="1" thickBot="1" x14ac:dyDescent="0.3">
      <c r="A10" s="310"/>
      <c r="B10" s="310"/>
      <c r="C10" s="310"/>
      <c r="D10" s="90"/>
      <c r="E10" s="121">
        <v>2013</v>
      </c>
      <c r="F10" s="13">
        <v>16800000</v>
      </c>
      <c r="G10" s="114">
        <v>2711000</v>
      </c>
      <c r="H10" s="193">
        <f t="shared" si="4"/>
        <v>0.16136904761904761</v>
      </c>
      <c r="I10" s="13">
        <v>16800000</v>
      </c>
      <c r="J10" s="13">
        <v>7560000</v>
      </c>
      <c r="K10" s="116">
        <f t="shared" si="0"/>
        <v>9240000</v>
      </c>
      <c r="L10" s="117">
        <f t="shared" si="1"/>
        <v>0.45</v>
      </c>
      <c r="M10" s="194"/>
      <c r="N10" s="195" t="s">
        <v>209</v>
      </c>
      <c r="O10" s="114">
        <v>14446000</v>
      </c>
      <c r="P10" s="114">
        <v>2711000</v>
      </c>
      <c r="Q10" s="115">
        <f>P10/O10</f>
        <v>0.18766440537172921</v>
      </c>
      <c r="R10" s="114">
        <v>14446000</v>
      </c>
      <c r="S10" s="120">
        <v>6750000</v>
      </c>
      <c r="T10" s="120">
        <f t="shared" si="2"/>
        <v>7696000</v>
      </c>
      <c r="U10" s="115">
        <f t="shared" si="3"/>
        <v>0.46725737228298492</v>
      </c>
    </row>
    <row r="11" spans="1:21" ht="70" customHeight="1" thickBot="1" x14ac:dyDescent="0.3">
      <c r="A11" s="310"/>
      <c r="B11" s="310"/>
      <c r="C11" s="310"/>
      <c r="D11" s="90"/>
      <c r="E11" s="121">
        <v>2014</v>
      </c>
      <c r="F11" s="13">
        <v>13500000</v>
      </c>
      <c r="G11" s="114">
        <v>2785000</v>
      </c>
      <c r="H11" s="193">
        <f t="shared" si="4"/>
        <v>0.20629629629629628</v>
      </c>
      <c r="I11" s="13">
        <v>13500000</v>
      </c>
      <c r="J11" s="13">
        <v>5200000</v>
      </c>
      <c r="K11" s="116">
        <f t="shared" si="0"/>
        <v>8300000</v>
      </c>
      <c r="L11" s="117">
        <f t="shared" si="1"/>
        <v>0.38518518518518519</v>
      </c>
      <c r="M11" s="194"/>
      <c r="N11" s="195" t="s">
        <v>209</v>
      </c>
      <c r="O11" s="114">
        <v>13965000</v>
      </c>
      <c r="P11" s="114">
        <v>2785000</v>
      </c>
      <c r="Q11" s="115">
        <f>P11/O11</f>
        <v>0.19942713927676334</v>
      </c>
      <c r="R11" s="114">
        <v>13965000</v>
      </c>
      <c r="S11" s="120">
        <v>7291000</v>
      </c>
      <c r="T11" s="120">
        <f t="shared" si="2"/>
        <v>6674000</v>
      </c>
      <c r="U11" s="115">
        <f t="shared" si="3"/>
        <v>0.52209094163981384</v>
      </c>
    </row>
    <row r="12" spans="1:21" ht="87" customHeight="1" thickBot="1" x14ac:dyDescent="0.3">
      <c r="A12" s="310"/>
      <c r="B12" s="310"/>
      <c r="C12" s="310"/>
      <c r="D12" s="90"/>
      <c r="E12" s="121">
        <v>2015</v>
      </c>
      <c r="F12" s="116">
        <v>12600000</v>
      </c>
      <c r="G12" s="114">
        <v>1359000</v>
      </c>
      <c r="H12" s="193">
        <f t="shared" si="4"/>
        <v>0.10785714285714286</v>
      </c>
      <c r="I12" s="116">
        <v>12600000</v>
      </c>
      <c r="J12" s="116">
        <v>6400000</v>
      </c>
      <c r="K12" s="116">
        <f t="shared" si="0"/>
        <v>6200000</v>
      </c>
      <c r="L12" s="117">
        <f t="shared" si="1"/>
        <v>0.50793650793650791</v>
      </c>
      <c r="M12" s="20" t="s">
        <v>97</v>
      </c>
      <c r="N12" s="195" t="s">
        <v>209</v>
      </c>
      <c r="O12" s="114">
        <v>18661000</v>
      </c>
      <c r="P12" s="114">
        <v>1359000</v>
      </c>
      <c r="Q12" s="115">
        <f>P12/O12</f>
        <v>7.2825679224050158E-2</v>
      </c>
      <c r="R12" s="114">
        <v>18661000</v>
      </c>
      <c r="S12" s="120">
        <v>9935000</v>
      </c>
      <c r="T12" s="120">
        <f t="shared" si="2"/>
        <v>8726000</v>
      </c>
      <c r="U12" s="115">
        <f t="shared" si="3"/>
        <v>0.53239376239215475</v>
      </c>
    </row>
    <row r="13" spans="1:21" ht="70" customHeight="1" thickBot="1" x14ac:dyDescent="0.3">
      <c r="A13" s="310"/>
      <c r="B13" s="310"/>
      <c r="C13" s="310"/>
      <c r="D13" s="90"/>
      <c r="E13" s="121">
        <v>2016</v>
      </c>
      <c r="F13" s="13">
        <v>8000000</v>
      </c>
      <c r="G13" s="114">
        <v>-2261000</v>
      </c>
      <c r="H13" s="193">
        <f t="shared" si="4"/>
        <v>-0.28262500000000002</v>
      </c>
      <c r="I13" s="13">
        <v>8000000</v>
      </c>
      <c r="J13" s="13">
        <v>4400000</v>
      </c>
      <c r="K13" s="13">
        <f t="shared" si="0"/>
        <v>3600000</v>
      </c>
      <c r="L13" s="166">
        <f t="shared" si="1"/>
        <v>0.55000000000000004</v>
      </c>
      <c r="M13" s="194"/>
      <c r="N13" s="195" t="s">
        <v>209</v>
      </c>
      <c r="O13" s="114">
        <v>4605000</v>
      </c>
      <c r="P13" s="114">
        <v>-2261000</v>
      </c>
      <c r="Q13" s="115">
        <f>P13/O13</f>
        <v>-0.49098805646036914</v>
      </c>
      <c r="R13" s="114">
        <v>4605000</v>
      </c>
      <c r="S13" s="120">
        <v>3077000</v>
      </c>
      <c r="T13" s="120">
        <f t="shared" si="2"/>
        <v>1528000</v>
      </c>
      <c r="U13" s="115">
        <f t="shared" si="3"/>
        <v>0.6681867535287731</v>
      </c>
    </row>
    <row r="14" spans="1:21" ht="70" customHeight="1" thickBot="1" x14ac:dyDescent="0.3">
      <c r="A14" s="310"/>
      <c r="B14" s="310"/>
      <c r="C14" s="310"/>
      <c r="D14" s="90"/>
      <c r="E14" s="121">
        <v>2017</v>
      </c>
      <c r="F14" s="13">
        <v>9700000</v>
      </c>
      <c r="G14" s="114">
        <v>545000</v>
      </c>
      <c r="H14" s="193">
        <f t="shared" si="4"/>
        <v>5.618556701030928E-2</v>
      </c>
      <c r="I14" s="13">
        <v>9700000</v>
      </c>
      <c r="J14" s="13">
        <v>6310000</v>
      </c>
      <c r="K14" s="13">
        <f>I14-J14</f>
        <v>3390000</v>
      </c>
      <c r="L14" s="166">
        <f>J14/I14</f>
        <v>0.65051546391752579</v>
      </c>
      <c r="M14" s="194"/>
      <c r="N14" s="191" t="s">
        <v>126</v>
      </c>
      <c r="O14" s="15">
        <v>7000000</v>
      </c>
      <c r="P14" s="19"/>
      <c r="Q14" s="19"/>
      <c r="R14" s="19"/>
      <c r="S14" s="19"/>
      <c r="T14" s="19"/>
      <c r="U14" s="19"/>
    </row>
    <row r="15" spans="1:21" x14ac:dyDescent="0.25">
      <c r="A15" s="14"/>
      <c r="B15" s="14"/>
      <c r="C15" s="14"/>
      <c r="D15" s="12"/>
      <c r="E15" s="14"/>
      <c r="F15" s="43"/>
      <c r="G15" s="39"/>
      <c r="H15" s="68"/>
      <c r="I15" s="68"/>
      <c r="J15" s="68"/>
      <c r="K15" s="69"/>
      <c r="L15" s="55"/>
      <c r="M15" s="55"/>
      <c r="N15" s="40"/>
      <c r="O15" s="40"/>
      <c r="P15" s="33"/>
      <c r="Q15" s="40"/>
      <c r="R15" s="40"/>
      <c r="S15" s="40"/>
      <c r="T15" s="41"/>
      <c r="U15" s="26"/>
    </row>
    <row r="16" spans="1:21" x14ac:dyDescent="0.25">
      <c r="A16" s="14"/>
      <c r="B16" s="14"/>
      <c r="C16" s="14"/>
      <c r="D16" s="12"/>
      <c r="E16" s="14"/>
      <c r="F16" s="43"/>
      <c r="G16" s="43"/>
      <c r="H16" s="39"/>
      <c r="I16" s="68"/>
      <c r="J16" s="68"/>
      <c r="K16" s="68"/>
      <c r="L16" s="69"/>
      <c r="M16" s="55"/>
      <c r="N16" s="55"/>
      <c r="O16" s="40"/>
      <c r="P16" s="40"/>
      <c r="Q16" s="33"/>
      <c r="R16" s="40"/>
      <c r="S16" s="40"/>
      <c r="T16" s="40"/>
      <c r="U16" s="41"/>
    </row>
    <row r="17" spans="1:21" x14ac:dyDescent="0.25">
      <c r="A17" s="276" t="s">
        <v>180</v>
      </c>
      <c r="B17" s="276"/>
      <c r="C17" s="276"/>
      <c r="D17" s="12"/>
      <c r="E17" s="14"/>
      <c r="F17" s="43"/>
      <c r="G17" s="43"/>
      <c r="H17" s="39"/>
      <c r="I17" s="68"/>
      <c r="J17" s="68"/>
      <c r="K17" s="68"/>
      <c r="L17" s="69"/>
      <c r="M17" s="55"/>
      <c r="N17" s="55"/>
      <c r="O17" s="40"/>
      <c r="P17" s="40"/>
      <c r="Q17" s="33"/>
      <c r="R17" s="40"/>
      <c r="S17" s="40"/>
      <c r="T17" s="40"/>
      <c r="U17" s="41"/>
    </row>
    <row r="18" spans="1:21" x14ac:dyDescent="0.25">
      <c r="A18" s="277" t="s">
        <v>39</v>
      </c>
      <c r="B18" s="277"/>
      <c r="C18" s="277"/>
      <c r="D18" s="12"/>
      <c r="E18" s="14"/>
      <c r="F18" s="43"/>
      <c r="G18" s="43"/>
      <c r="H18" s="39"/>
      <c r="I18" s="68"/>
      <c r="J18" s="68"/>
      <c r="K18" s="68"/>
      <c r="L18" s="69"/>
      <c r="M18" s="55"/>
      <c r="N18" s="55"/>
      <c r="O18" s="40"/>
      <c r="P18" s="40"/>
      <c r="Q18" s="33"/>
      <c r="R18" s="40"/>
      <c r="S18" s="40"/>
      <c r="T18" s="40"/>
      <c r="U18" s="41"/>
    </row>
    <row r="19" spans="1:21" x14ac:dyDescent="0.25">
      <c r="A19" s="278" t="s">
        <v>38</v>
      </c>
      <c r="B19" s="278"/>
      <c r="C19" s="278"/>
      <c r="D19" s="12"/>
      <c r="E19" s="14"/>
      <c r="F19" s="43"/>
      <c r="G19" s="43"/>
      <c r="H19" s="39"/>
      <c r="I19" s="68"/>
      <c r="J19" s="68"/>
      <c r="K19" s="68"/>
      <c r="L19" s="69"/>
      <c r="M19" s="55"/>
      <c r="N19" s="55"/>
      <c r="O19" s="40"/>
      <c r="P19" s="40"/>
      <c r="Q19" s="33"/>
      <c r="R19" s="40"/>
      <c r="S19" s="40"/>
      <c r="T19" s="40"/>
      <c r="U19" s="41"/>
    </row>
    <row r="20" spans="1:21" x14ac:dyDescent="0.25">
      <c r="A20" s="279" t="s">
        <v>113</v>
      </c>
      <c r="B20" s="279"/>
      <c r="C20" s="279"/>
      <c r="D20" s="43"/>
      <c r="E20" s="43"/>
      <c r="F20" s="39"/>
      <c r="G20" s="68"/>
      <c r="H20" s="68"/>
      <c r="I20" s="69"/>
      <c r="J20" s="55"/>
      <c r="K20" s="40"/>
      <c r="L20" s="40"/>
      <c r="M20" s="33"/>
      <c r="N20" s="33"/>
      <c r="O20" s="40"/>
      <c r="P20" s="40"/>
      <c r="Q20" s="40"/>
      <c r="R20" s="41"/>
      <c r="S20" s="26"/>
      <c r="T20" s="26"/>
      <c r="U20" s="26"/>
    </row>
    <row r="21" spans="1:21" ht="18.75" customHeight="1" x14ac:dyDescent="0.25">
      <c r="A21" s="306" t="s">
        <v>227</v>
      </c>
      <c r="B21" s="306"/>
      <c r="C21" s="306"/>
      <c r="D21" s="43"/>
      <c r="E21" s="43"/>
      <c r="F21" s="39"/>
      <c r="G21" s="68"/>
      <c r="H21" s="68"/>
      <c r="I21" s="69"/>
      <c r="J21" s="55"/>
      <c r="K21" s="40"/>
      <c r="L21" s="40"/>
      <c r="M21" s="33"/>
      <c r="N21" s="33"/>
      <c r="O21" s="40"/>
      <c r="P21" s="40"/>
      <c r="Q21" s="40"/>
      <c r="R21" s="41"/>
      <c r="S21" s="26"/>
      <c r="T21" s="26"/>
      <c r="U21" s="26"/>
    </row>
    <row r="22" spans="1:21" x14ac:dyDescent="0.25">
      <c r="A22" s="12"/>
      <c r="B22" s="14"/>
      <c r="C22" s="43"/>
      <c r="D22" s="43"/>
      <c r="E22" s="43"/>
      <c r="F22" s="39"/>
      <c r="G22" s="68"/>
      <c r="H22" s="68"/>
      <c r="I22" s="69"/>
      <c r="J22" s="55"/>
      <c r="K22" s="40"/>
      <c r="L22" s="40"/>
      <c r="M22" s="33"/>
      <c r="N22" s="33"/>
      <c r="O22" s="40"/>
      <c r="P22" s="40"/>
      <c r="Q22" s="40"/>
      <c r="R22" s="41"/>
      <c r="S22" s="26"/>
      <c r="T22" s="26"/>
      <c r="U22" s="26"/>
    </row>
    <row r="23" spans="1:21" x14ac:dyDescent="0.25">
      <c r="A23" s="12"/>
      <c r="B23" s="14"/>
      <c r="C23" s="43"/>
      <c r="D23" s="40"/>
      <c r="E23" s="43"/>
      <c r="F23" s="39"/>
      <c r="G23" s="68"/>
      <c r="H23" s="68"/>
      <c r="I23" s="69"/>
      <c r="J23" s="55"/>
      <c r="K23" s="40"/>
      <c r="L23" s="40"/>
      <c r="M23" s="33"/>
      <c r="N23" s="33"/>
      <c r="O23" s="40"/>
      <c r="P23" s="40"/>
      <c r="Q23" s="40"/>
      <c r="R23" s="41"/>
      <c r="S23" s="26"/>
      <c r="T23" s="26"/>
      <c r="U23" s="26"/>
    </row>
    <row r="24" spans="1:21" x14ac:dyDescent="0.25">
      <c r="A24" s="12"/>
      <c r="B24" s="14"/>
      <c r="C24" s="43"/>
      <c r="D24" s="40"/>
      <c r="E24" s="43"/>
      <c r="F24" s="39"/>
      <c r="G24" s="68"/>
      <c r="H24" s="68"/>
      <c r="I24" s="69"/>
      <c r="J24" s="55"/>
      <c r="K24" s="40"/>
      <c r="L24" s="40"/>
      <c r="M24" s="33"/>
      <c r="N24" s="33"/>
      <c r="O24" s="40"/>
      <c r="P24" s="40"/>
      <c r="Q24" s="40"/>
      <c r="R24" s="41"/>
      <c r="S24" s="26"/>
      <c r="T24" s="26"/>
      <c r="U24" s="26"/>
    </row>
    <row r="25" spans="1:21" x14ac:dyDescent="0.25">
      <c r="D25" s="12"/>
      <c r="E25" s="14"/>
      <c r="F25" s="43"/>
      <c r="G25" s="43"/>
      <c r="H25" s="39"/>
      <c r="I25" s="68"/>
      <c r="J25" s="68"/>
      <c r="K25" s="68"/>
      <c r="L25" s="69"/>
      <c r="M25" s="55"/>
      <c r="N25" s="55"/>
      <c r="O25" s="40"/>
      <c r="P25" s="40"/>
      <c r="Q25" s="33"/>
      <c r="R25" s="40"/>
      <c r="S25" s="40"/>
      <c r="T25" s="40"/>
      <c r="U25" s="41"/>
    </row>
    <row r="26" spans="1:21" x14ac:dyDescent="0.25">
      <c r="D26" s="12"/>
      <c r="E26" s="14"/>
      <c r="F26" s="43"/>
      <c r="G26" s="43"/>
      <c r="H26" s="39"/>
      <c r="I26" s="68"/>
      <c r="J26" s="68"/>
      <c r="K26" s="68"/>
      <c r="L26" s="69"/>
      <c r="M26" s="55"/>
      <c r="N26" s="55"/>
      <c r="O26" s="40"/>
      <c r="P26" s="40"/>
      <c r="Q26" s="33"/>
      <c r="R26" s="40"/>
      <c r="S26" s="40"/>
      <c r="T26" s="40"/>
      <c r="U26" s="41"/>
    </row>
    <row r="27" spans="1:21" x14ac:dyDescent="0.25">
      <c r="D27" s="12"/>
      <c r="E27" s="14"/>
      <c r="F27" s="43"/>
      <c r="G27" s="43"/>
      <c r="H27" s="39"/>
      <c r="I27" s="68"/>
      <c r="J27" s="68"/>
      <c r="K27" s="68"/>
      <c r="L27" s="69"/>
      <c r="M27" s="55"/>
      <c r="N27" s="55"/>
      <c r="O27" s="40"/>
      <c r="P27" s="40"/>
      <c r="Q27" s="33"/>
      <c r="R27" s="40"/>
      <c r="S27" s="40"/>
      <c r="T27" s="40"/>
      <c r="U27" s="41"/>
    </row>
    <row r="28" spans="1:21" x14ac:dyDescent="0.25">
      <c r="D28" s="12"/>
      <c r="E28" s="14"/>
      <c r="F28" s="43"/>
      <c r="G28" s="43"/>
      <c r="H28" s="39"/>
      <c r="I28" s="68"/>
      <c r="J28" s="68"/>
      <c r="K28" s="68"/>
      <c r="L28" s="69"/>
      <c r="M28" s="55"/>
      <c r="N28" s="55"/>
    </row>
  </sheetData>
  <mergeCells count="31">
    <mergeCell ref="A17:C17"/>
    <mergeCell ref="A18:C18"/>
    <mergeCell ref="A19:C19"/>
    <mergeCell ref="A20:C20"/>
    <mergeCell ref="A21:C21"/>
    <mergeCell ref="A4:A14"/>
    <mergeCell ref="B4:B14"/>
    <mergeCell ref="N1:N3"/>
    <mergeCell ref="C4:C14"/>
    <mergeCell ref="M1:M3"/>
    <mergeCell ref="E1:E3"/>
    <mergeCell ref="D1:D3"/>
    <mergeCell ref="A1:A3"/>
    <mergeCell ref="B1:B3"/>
    <mergeCell ref="C1:C3"/>
    <mergeCell ref="F1:F3"/>
    <mergeCell ref="J1:J3"/>
    <mergeCell ref="K1:K3"/>
    <mergeCell ref="I1:I3"/>
    <mergeCell ref="L1:L3"/>
    <mergeCell ref="H1:H3"/>
    <mergeCell ref="G1:G3"/>
    <mergeCell ref="R1:U1"/>
    <mergeCell ref="O2:O3"/>
    <mergeCell ref="P2:P3"/>
    <mergeCell ref="Q2:Q3"/>
    <mergeCell ref="R2:R3"/>
    <mergeCell ref="S2:S3"/>
    <mergeCell ref="T2:T3"/>
    <mergeCell ref="U2:U3"/>
    <mergeCell ref="O1:Q1"/>
  </mergeCells>
  <pageMargins left="0.7" right="0.7" top="0.75" bottom="0.75" header="0.3" footer="0.3"/>
  <pageSetup paperSize="9"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21"/>
  <sheetViews>
    <sheetView zoomScale="75" zoomScaleNormal="75" workbookViewId="0">
      <selection activeCell="AB9" sqref="AB9"/>
    </sheetView>
  </sheetViews>
  <sheetFormatPr baseColWidth="10" defaultColWidth="8.83203125" defaultRowHeight="16" x14ac:dyDescent="0.2"/>
  <cols>
    <col min="1" max="1" width="19.5" style="11" customWidth="1"/>
    <col min="2" max="2" width="14.6640625" style="11" customWidth="1"/>
    <col min="3" max="3" width="14" style="11" customWidth="1"/>
    <col min="4" max="4" width="15.1640625" style="11" customWidth="1"/>
    <col min="5" max="5" width="30.6640625" style="1" customWidth="1"/>
    <col min="6" max="7" width="30.6640625" style="2" customWidth="1"/>
    <col min="8" max="8" width="30.6640625" style="131" customWidth="1"/>
    <col min="9" max="9" width="30.6640625" style="132" hidden="1" customWidth="1"/>
    <col min="10" max="11" width="30.6640625" style="132" customWidth="1"/>
    <col min="12" max="12" width="30.6640625" style="131" customWidth="1"/>
    <col min="13" max="13" width="40.6640625" style="10" hidden="1" customWidth="1"/>
    <col min="14" max="14" width="40.6640625" style="3" hidden="1" customWidth="1"/>
    <col min="15" max="16" width="17.6640625" style="2" hidden="1" customWidth="1"/>
    <col min="17" max="17" width="17.6640625" style="8" hidden="1" customWidth="1"/>
    <col min="18" max="18" width="17.6640625" style="132" hidden="1" customWidth="1"/>
    <col min="19" max="21" width="17.6640625" style="8" hidden="1" customWidth="1"/>
    <col min="22" max="16384" width="8.83203125" style="11"/>
  </cols>
  <sheetData>
    <row r="1" spans="1:21" s="1" customFormat="1" ht="15" customHeight="1" thickBot="1" x14ac:dyDescent="0.25">
      <c r="A1" s="319" t="s">
        <v>5</v>
      </c>
      <c r="B1" s="319" t="s">
        <v>0</v>
      </c>
      <c r="C1" s="319" t="s">
        <v>1</v>
      </c>
      <c r="D1" s="319" t="s">
        <v>30</v>
      </c>
      <c r="E1" s="319" t="s">
        <v>2</v>
      </c>
      <c r="F1" s="315" t="s">
        <v>3</v>
      </c>
      <c r="G1" s="316" t="s">
        <v>4</v>
      </c>
      <c r="H1" s="317" t="s">
        <v>58</v>
      </c>
      <c r="I1" s="316" t="s">
        <v>68</v>
      </c>
      <c r="J1" s="316" t="s">
        <v>69</v>
      </c>
      <c r="K1" s="316" t="s">
        <v>70</v>
      </c>
      <c r="L1" s="317" t="s">
        <v>71</v>
      </c>
      <c r="M1" s="319" t="s">
        <v>59</v>
      </c>
      <c r="N1" s="319" t="s">
        <v>147</v>
      </c>
      <c r="O1" s="318" t="s">
        <v>93</v>
      </c>
      <c r="P1" s="318"/>
      <c r="Q1" s="318"/>
      <c r="R1" s="318" t="s">
        <v>93</v>
      </c>
      <c r="S1" s="318"/>
      <c r="T1" s="318"/>
      <c r="U1" s="318"/>
    </row>
    <row r="2" spans="1:21" s="1" customFormat="1" ht="15" customHeight="1" thickBot="1" x14ac:dyDescent="0.25">
      <c r="A2" s="319"/>
      <c r="B2" s="319"/>
      <c r="C2" s="319"/>
      <c r="D2" s="319"/>
      <c r="E2" s="319"/>
      <c r="F2" s="315"/>
      <c r="G2" s="316"/>
      <c r="H2" s="317"/>
      <c r="I2" s="316"/>
      <c r="J2" s="316"/>
      <c r="K2" s="316"/>
      <c r="L2" s="317"/>
      <c r="M2" s="319"/>
      <c r="N2" s="319"/>
      <c r="O2" s="315" t="s">
        <v>3</v>
      </c>
      <c r="P2" s="316" t="s">
        <v>108</v>
      </c>
      <c r="Q2" s="317" t="s">
        <v>58</v>
      </c>
      <c r="R2" s="316" t="s">
        <v>68</v>
      </c>
      <c r="S2" s="316" t="s">
        <v>69</v>
      </c>
      <c r="T2" s="316" t="s">
        <v>70</v>
      </c>
      <c r="U2" s="317" t="s">
        <v>71</v>
      </c>
    </row>
    <row r="3" spans="1:21" s="3" customFormat="1" ht="15.75" customHeight="1" thickBot="1" x14ac:dyDescent="0.25">
      <c r="A3" s="319"/>
      <c r="B3" s="319"/>
      <c r="C3" s="319"/>
      <c r="D3" s="319"/>
      <c r="E3" s="319"/>
      <c r="F3" s="315"/>
      <c r="G3" s="316"/>
      <c r="H3" s="317"/>
      <c r="I3" s="316"/>
      <c r="J3" s="316"/>
      <c r="K3" s="316"/>
      <c r="L3" s="317"/>
      <c r="M3" s="319"/>
      <c r="N3" s="319"/>
      <c r="O3" s="315"/>
      <c r="P3" s="316"/>
      <c r="Q3" s="317"/>
      <c r="R3" s="316"/>
      <c r="S3" s="316"/>
      <c r="T3" s="316"/>
      <c r="U3" s="317"/>
    </row>
    <row r="4" spans="1:21" s="12" customFormat="1" ht="70" customHeight="1" thickBot="1" x14ac:dyDescent="0.25">
      <c r="A4" s="314" t="s">
        <v>7</v>
      </c>
      <c r="B4" s="314" t="s">
        <v>8</v>
      </c>
      <c r="C4" s="314">
        <v>1979</v>
      </c>
      <c r="D4" s="314" t="s">
        <v>29</v>
      </c>
      <c r="E4" s="121">
        <v>2007</v>
      </c>
      <c r="F4" s="13">
        <v>8940000</v>
      </c>
      <c r="G4" s="116">
        <v>487000</v>
      </c>
      <c r="H4" s="117">
        <f>G4/F4</f>
        <v>5.4474272930648771E-2</v>
      </c>
      <c r="I4" s="118"/>
      <c r="J4" s="118"/>
      <c r="K4" s="118"/>
      <c r="L4" s="119"/>
      <c r="M4" s="90" t="s">
        <v>75</v>
      </c>
      <c r="N4" s="90" t="s">
        <v>150</v>
      </c>
      <c r="O4" s="125">
        <v>4600000</v>
      </c>
      <c r="P4" s="126">
        <v>1600000</v>
      </c>
      <c r="Q4" s="127">
        <f>P4/O4</f>
        <v>0.34782608695652173</v>
      </c>
      <c r="R4" s="118"/>
      <c r="S4" s="118"/>
      <c r="T4" s="118"/>
      <c r="U4" s="119"/>
    </row>
    <row r="5" spans="1:21" s="14" customFormat="1" ht="86.25" customHeight="1" thickBot="1" x14ac:dyDescent="0.3">
      <c r="A5" s="314"/>
      <c r="B5" s="314"/>
      <c r="C5" s="314"/>
      <c r="D5" s="314"/>
      <c r="E5" s="121">
        <v>2008</v>
      </c>
      <c r="F5" s="13">
        <v>1900000</v>
      </c>
      <c r="G5" s="13">
        <v>269000</v>
      </c>
      <c r="H5" s="117">
        <f>G5/F5</f>
        <v>0.14157894736842105</v>
      </c>
      <c r="I5" s="118"/>
      <c r="J5" s="118"/>
      <c r="K5" s="118"/>
      <c r="L5" s="119"/>
      <c r="M5" s="20" t="s">
        <v>76</v>
      </c>
      <c r="N5" s="90" t="s">
        <v>150</v>
      </c>
      <c r="O5" s="125">
        <v>8900000</v>
      </c>
      <c r="P5" s="126">
        <v>1400000</v>
      </c>
      <c r="Q5" s="127">
        <f>P5/O5</f>
        <v>0.15730337078651685</v>
      </c>
      <c r="R5" s="118"/>
      <c r="S5" s="118"/>
      <c r="T5" s="118"/>
      <c r="U5" s="119"/>
    </row>
    <row r="6" spans="1:21" s="14" customFormat="1" ht="105.75" customHeight="1" thickBot="1" x14ac:dyDescent="0.3">
      <c r="A6" s="314"/>
      <c r="B6" s="314"/>
      <c r="C6" s="314"/>
      <c r="D6" s="314"/>
      <c r="E6" s="121">
        <v>2009</v>
      </c>
      <c r="F6" s="15">
        <v>3200000</v>
      </c>
      <c r="G6" s="15">
        <v>461000</v>
      </c>
      <c r="H6" s="16">
        <f>G6/F6</f>
        <v>0.14406250000000001</v>
      </c>
      <c r="I6" s="118"/>
      <c r="J6" s="118"/>
      <c r="K6" s="118"/>
      <c r="L6" s="119"/>
      <c r="M6" s="20" t="s">
        <v>146</v>
      </c>
      <c r="N6" s="90" t="s">
        <v>151</v>
      </c>
      <c r="O6" s="128"/>
      <c r="P6" s="128"/>
      <c r="Q6" s="124"/>
      <c r="R6" s="118"/>
      <c r="S6" s="118"/>
      <c r="T6" s="118"/>
      <c r="U6" s="119"/>
    </row>
    <row r="7" spans="1:21" s="14" customFormat="1" ht="79.5" customHeight="1" thickBot="1" x14ac:dyDescent="0.3">
      <c r="A7" s="314"/>
      <c r="B7" s="314"/>
      <c r="C7" s="314"/>
      <c r="D7" s="314"/>
      <c r="E7" s="121">
        <v>2010</v>
      </c>
      <c r="F7" s="13">
        <v>2800000</v>
      </c>
      <c r="G7" s="13">
        <v>550000</v>
      </c>
      <c r="H7" s="117">
        <f>G7/F7</f>
        <v>0.19642857142857142</v>
      </c>
      <c r="I7" s="118"/>
      <c r="J7" s="118"/>
      <c r="K7" s="118"/>
      <c r="L7" s="119"/>
      <c r="M7" s="20" t="s">
        <v>78</v>
      </c>
      <c r="N7" s="90" t="s">
        <v>150</v>
      </c>
      <c r="O7" s="125">
        <v>3900000</v>
      </c>
      <c r="P7" s="125">
        <v>695000</v>
      </c>
      <c r="Q7" s="127">
        <f>P7/O7</f>
        <v>0.17820512820512821</v>
      </c>
      <c r="R7" s="118"/>
      <c r="S7" s="118"/>
      <c r="T7" s="118"/>
      <c r="U7" s="119"/>
    </row>
    <row r="8" spans="1:21" s="14" customFormat="1" ht="153.75" customHeight="1" thickBot="1" x14ac:dyDescent="0.3">
      <c r="A8" s="314"/>
      <c r="B8" s="314"/>
      <c r="C8" s="314"/>
      <c r="D8" s="314"/>
      <c r="E8" s="121">
        <v>2011</v>
      </c>
      <c r="F8" s="13">
        <v>5000000</v>
      </c>
      <c r="G8" s="19"/>
      <c r="H8" s="119"/>
      <c r="I8" s="116">
        <v>5000000</v>
      </c>
      <c r="J8" s="116">
        <v>3000000</v>
      </c>
      <c r="K8" s="116">
        <f>I8-J8</f>
        <v>2000000</v>
      </c>
      <c r="L8" s="117">
        <f>J8/I8</f>
        <v>0.6</v>
      </c>
      <c r="M8" s="20" t="s">
        <v>172</v>
      </c>
      <c r="N8" s="90" t="s">
        <v>189</v>
      </c>
      <c r="O8" s="125">
        <v>2800000</v>
      </c>
      <c r="P8" s="128"/>
      <c r="Q8" s="93"/>
      <c r="R8" s="116">
        <v>5000000</v>
      </c>
      <c r="S8" s="116">
        <v>3000000</v>
      </c>
      <c r="T8" s="116">
        <f>R8-S8</f>
        <v>2000000</v>
      </c>
      <c r="U8" s="117">
        <f>S8/R8</f>
        <v>0.6</v>
      </c>
    </row>
    <row r="9" spans="1:21" s="14" customFormat="1" ht="70" customHeight="1" thickBot="1" x14ac:dyDescent="0.3">
      <c r="A9" s="314"/>
      <c r="B9" s="314"/>
      <c r="C9" s="314"/>
      <c r="D9" s="314"/>
      <c r="E9" s="121">
        <v>2012</v>
      </c>
      <c r="F9" s="21">
        <v>9160000</v>
      </c>
      <c r="G9" s="22">
        <v>2300000</v>
      </c>
      <c r="H9" s="23">
        <f t="shared" ref="H9:H14" si="0">G9/F9</f>
        <v>0.25109170305676853</v>
      </c>
      <c r="I9" s="116">
        <v>9160000</v>
      </c>
      <c r="J9" s="116">
        <v>9160000</v>
      </c>
      <c r="K9" s="116">
        <f>I9-J9</f>
        <v>0</v>
      </c>
      <c r="L9" s="117">
        <f>J9/I9</f>
        <v>1</v>
      </c>
      <c r="M9" s="90" t="s">
        <v>149</v>
      </c>
      <c r="N9" s="90" t="s">
        <v>196</v>
      </c>
      <c r="O9" s="114">
        <v>9156977</v>
      </c>
      <c r="P9" s="114">
        <v>2323769</v>
      </c>
      <c r="Q9" s="115">
        <f>P9/O9</f>
        <v>0.25377032179943226</v>
      </c>
      <c r="R9" s="116">
        <v>9160000</v>
      </c>
      <c r="S9" s="116">
        <v>9160000</v>
      </c>
      <c r="T9" s="116">
        <f>R9-S9</f>
        <v>0</v>
      </c>
      <c r="U9" s="117">
        <f>S9/R9</f>
        <v>1</v>
      </c>
    </row>
    <row r="10" spans="1:21" s="14" customFormat="1" ht="102" customHeight="1" thickBot="1" x14ac:dyDescent="0.3">
      <c r="A10" s="314"/>
      <c r="B10" s="314"/>
      <c r="C10" s="314"/>
      <c r="D10" s="314"/>
      <c r="E10" s="121">
        <v>2013</v>
      </c>
      <c r="F10" s="22">
        <v>13000000</v>
      </c>
      <c r="G10" s="114">
        <v>2073283</v>
      </c>
      <c r="H10" s="210">
        <f t="shared" si="0"/>
        <v>0.1594833076923077</v>
      </c>
      <c r="I10" s="116">
        <v>13000000</v>
      </c>
      <c r="J10" s="116">
        <v>10500000</v>
      </c>
      <c r="K10" s="116">
        <f>I10-J10</f>
        <v>2500000</v>
      </c>
      <c r="L10" s="117">
        <f>J10/I10</f>
        <v>0.80769230769230771</v>
      </c>
      <c r="M10" s="90" t="s">
        <v>109</v>
      </c>
      <c r="N10" s="90" t="s">
        <v>171</v>
      </c>
      <c r="O10" s="114">
        <v>6958831</v>
      </c>
      <c r="P10" s="114">
        <v>2073283</v>
      </c>
      <c r="Q10" s="122">
        <f>P10/O10</f>
        <v>0.29793552968882275</v>
      </c>
      <c r="R10" s="116">
        <v>13000000</v>
      </c>
      <c r="S10" s="116">
        <v>10500000</v>
      </c>
      <c r="T10" s="116">
        <f>R10-S10</f>
        <v>2500000</v>
      </c>
      <c r="U10" s="117">
        <f>S10/R10</f>
        <v>0.80769230769230771</v>
      </c>
    </row>
    <row r="11" spans="1:21" s="14" customFormat="1" ht="70" customHeight="1" thickBot="1" x14ac:dyDescent="0.3">
      <c r="A11" s="314"/>
      <c r="B11" s="314"/>
      <c r="C11" s="314"/>
      <c r="D11" s="314"/>
      <c r="E11" s="121">
        <v>2014</v>
      </c>
      <c r="F11" s="114">
        <v>19565695</v>
      </c>
      <c r="G11" s="114">
        <v>4985923</v>
      </c>
      <c r="H11" s="115">
        <f t="shared" si="0"/>
        <v>0.25482984376481388</v>
      </c>
      <c r="I11" s="116">
        <v>19570000</v>
      </c>
      <c r="J11" s="116">
        <v>19570000</v>
      </c>
      <c r="K11" s="116">
        <f>I11-J11</f>
        <v>0</v>
      </c>
      <c r="L11" s="117">
        <f>J11/I11</f>
        <v>1</v>
      </c>
      <c r="M11" s="90" t="s">
        <v>77</v>
      </c>
      <c r="N11" s="90" t="s">
        <v>197</v>
      </c>
      <c r="O11" s="116">
        <v>19570000</v>
      </c>
      <c r="P11" s="128"/>
      <c r="Q11" s="124"/>
      <c r="R11" s="116">
        <v>19570000</v>
      </c>
      <c r="S11" s="116">
        <v>19570000</v>
      </c>
      <c r="T11" s="116">
        <f>R11-S11</f>
        <v>0</v>
      </c>
      <c r="U11" s="117">
        <f>S11/R11</f>
        <v>1</v>
      </c>
    </row>
    <row r="12" spans="1:21" s="14" customFormat="1" ht="70" customHeight="1" thickBot="1" x14ac:dyDescent="0.3">
      <c r="A12" s="314"/>
      <c r="B12" s="314"/>
      <c r="C12" s="314"/>
      <c r="D12" s="314"/>
      <c r="E12" s="121">
        <v>2015</v>
      </c>
      <c r="F12" s="114">
        <v>11847259</v>
      </c>
      <c r="G12" s="114">
        <v>3412605</v>
      </c>
      <c r="H12" s="115">
        <f t="shared" si="0"/>
        <v>0.28805017261798699</v>
      </c>
      <c r="I12" s="116">
        <v>11850000</v>
      </c>
      <c r="J12" s="116">
        <v>3420000</v>
      </c>
      <c r="K12" s="116">
        <f>I12-J12</f>
        <v>8430000</v>
      </c>
      <c r="L12" s="117">
        <f>J12/I12</f>
        <v>0.28860759493670884</v>
      </c>
      <c r="M12" s="25" t="s">
        <v>153</v>
      </c>
      <c r="N12" s="91" t="s">
        <v>198</v>
      </c>
      <c r="O12" s="116">
        <v>11850000</v>
      </c>
      <c r="P12" s="128"/>
      <c r="Q12" s="124"/>
      <c r="R12" s="116">
        <v>11850000</v>
      </c>
      <c r="S12" s="116">
        <v>3420000</v>
      </c>
      <c r="T12" s="116">
        <f>R12-S12</f>
        <v>8430000</v>
      </c>
      <c r="U12" s="117">
        <f>S12/R12</f>
        <v>0.28860759493670884</v>
      </c>
    </row>
    <row r="13" spans="1:21" s="14" customFormat="1" ht="122.25" customHeight="1" thickBot="1" x14ac:dyDescent="0.3">
      <c r="A13" s="314"/>
      <c r="B13" s="314"/>
      <c r="C13" s="314"/>
      <c r="D13" s="314"/>
      <c r="E13" s="121">
        <v>2016</v>
      </c>
      <c r="F13" s="120">
        <v>8631597</v>
      </c>
      <c r="G13" s="114">
        <v>3644512</v>
      </c>
      <c r="H13" s="115">
        <f t="shared" si="0"/>
        <v>0.42222916570363517</v>
      </c>
      <c r="I13" s="118"/>
      <c r="J13" s="118"/>
      <c r="K13" s="118"/>
      <c r="L13" s="119"/>
      <c r="M13" s="90" t="s">
        <v>79</v>
      </c>
      <c r="N13" s="90" t="s">
        <v>152</v>
      </c>
      <c r="O13" s="116">
        <v>5470000</v>
      </c>
      <c r="P13" s="128"/>
      <c r="Q13" s="124"/>
      <c r="R13" s="118"/>
      <c r="S13" s="118"/>
      <c r="T13" s="118"/>
      <c r="U13" s="119"/>
    </row>
    <row r="14" spans="1:21" s="56" customFormat="1" ht="70" customHeight="1" thickBot="1" x14ac:dyDescent="0.25">
      <c r="A14" s="314"/>
      <c r="B14" s="314"/>
      <c r="C14" s="314"/>
      <c r="D14" s="314"/>
      <c r="E14" s="257">
        <v>2017</v>
      </c>
      <c r="F14" s="120">
        <v>19277587</v>
      </c>
      <c r="G14" s="114">
        <v>6549577</v>
      </c>
      <c r="H14" s="115">
        <f t="shared" si="0"/>
        <v>0.33975087234724971</v>
      </c>
      <c r="I14" s="116">
        <v>19200000</v>
      </c>
      <c r="J14" s="116">
        <v>19200000</v>
      </c>
      <c r="K14" s="116">
        <v>0</v>
      </c>
      <c r="L14" s="232">
        <f>I14/J14</f>
        <v>1</v>
      </c>
      <c r="M14" s="256" t="s">
        <v>85</v>
      </c>
      <c r="N14" s="256" t="s">
        <v>126</v>
      </c>
      <c r="O14" s="258"/>
      <c r="P14" s="258"/>
      <c r="Q14" s="258"/>
      <c r="R14" s="258"/>
      <c r="S14" s="258"/>
      <c r="T14" s="258"/>
      <c r="U14" s="258"/>
    </row>
    <row r="15" spans="1:21" s="1" customFormat="1" ht="16.5" customHeight="1" x14ac:dyDescent="0.2">
      <c r="D15" s="4"/>
      <c r="E15" s="4"/>
      <c r="F15" s="129"/>
      <c r="G15" s="129"/>
      <c r="H15" s="129"/>
      <c r="I15" s="130"/>
      <c r="J15" s="2"/>
      <c r="K15" s="2"/>
      <c r="L15" s="8"/>
      <c r="M15" s="129"/>
      <c r="N15" s="8"/>
      <c r="O15" s="8"/>
      <c r="P15" s="8"/>
    </row>
    <row r="16" spans="1:21" s="1" customFormat="1" ht="19" x14ac:dyDescent="0.2">
      <c r="A16" s="276" t="s">
        <v>180</v>
      </c>
      <c r="B16" s="276"/>
      <c r="C16" s="276"/>
      <c r="E16" s="4"/>
      <c r="F16" s="5"/>
      <c r="G16" s="5"/>
      <c r="H16" s="130"/>
      <c r="I16" s="129"/>
      <c r="J16" s="129"/>
      <c r="K16" s="129"/>
      <c r="L16" s="130"/>
      <c r="M16" s="7"/>
      <c r="N16" s="92"/>
      <c r="O16" s="2"/>
      <c r="P16" s="2"/>
      <c r="Q16" s="8"/>
      <c r="R16" s="129"/>
      <c r="S16" s="8"/>
      <c r="T16" s="8"/>
      <c r="U16" s="8"/>
    </row>
    <row r="17" spans="1:21" s="1" customFormat="1" ht="19" x14ac:dyDescent="0.2">
      <c r="A17" s="277" t="s">
        <v>39</v>
      </c>
      <c r="B17" s="277"/>
      <c r="C17" s="277"/>
      <c r="D17" s="6"/>
      <c r="E17" s="5"/>
      <c r="F17" s="130"/>
      <c r="G17" s="129"/>
      <c r="H17" s="129"/>
      <c r="I17" s="130"/>
      <c r="J17" s="92"/>
      <c r="K17" s="2"/>
      <c r="L17" s="2"/>
      <c r="M17" s="8"/>
      <c r="N17" s="8"/>
      <c r="O17" s="129"/>
      <c r="P17" s="8"/>
      <c r="Q17" s="8"/>
      <c r="R17" s="8"/>
      <c r="S17" s="133"/>
      <c r="T17" s="133"/>
      <c r="U17" s="133"/>
    </row>
    <row r="18" spans="1:21" s="1" customFormat="1" ht="15.75" customHeight="1" x14ac:dyDescent="0.25">
      <c r="A18" s="278" t="s">
        <v>38</v>
      </c>
      <c r="B18" s="278"/>
      <c r="C18" s="278"/>
      <c r="D18" s="6"/>
      <c r="E18" s="5"/>
      <c r="F18" s="130"/>
      <c r="G18" s="129"/>
      <c r="H18" s="129"/>
      <c r="I18" s="130"/>
      <c r="J18" s="92"/>
      <c r="K18" s="2"/>
      <c r="L18" s="2"/>
      <c r="M18" s="8"/>
      <c r="N18" s="8"/>
      <c r="O18" s="129"/>
      <c r="P18" s="8"/>
      <c r="Q18" s="8"/>
      <c r="R18" s="8"/>
      <c r="S18" s="133"/>
      <c r="T18" s="133"/>
      <c r="U18" s="133"/>
    </row>
    <row r="19" spans="1:21" s="1" customFormat="1" ht="19" x14ac:dyDescent="0.2">
      <c r="A19" s="279" t="s">
        <v>113</v>
      </c>
      <c r="B19" s="279"/>
      <c r="C19" s="279"/>
      <c r="D19" s="6"/>
      <c r="E19" s="5"/>
      <c r="F19" s="130"/>
      <c r="G19" s="129"/>
      <c r="H19" s="129"/>
      <c r="I19" s="130"/>
      <c r="J19" s="92"/>
      <c r="K19" s="2"/>
      <c r="L19" s="2"/>
      <c r="M19" s="8"/>
      <c r="N19" s="8"/>
      <c r="O19" s="129"/>
      <c r="P19" s="8"/>
      <c r="Q19" s="8"/>
      <c r="R19" s="8"/>
      <c r="S19" s="133"/>
      <c r="T19" s="133"/>
      <c r="U19" s="133"/>
    </row>
    <row r="20" spans="1:21" s="1" customFormat="1" ht="19" x14ac:dyDescent="0.2">
      <c r="A20" s="306" t="s">
        <v>227</v>
      </c>
      <c r="B20" s="306"/>
      <c r="C20" s="306"/>
      <c r="D20" s="6"/>
      <c r="E20" s="5"/>
      <c r="F20" s="130"/>
      <c r="G20" s="129"/>
      <c r="H20" s="129"/>
      <c r="I20" s="130"/>
      <c r="J20" s="92"/>
      <c r="K20" s="2"/>
      <c r="L20" s="2"/>
      <c r="M20" s="8"/>
      <c r="N20" s="8"/>
      <c r="O20" s="129"/>
      <c r="P20" s="8"/>
      <c r="Q20" s="8"/>
      <c r="R20" s="8"/>
      <c r="S20" s="133"/>
      <c r="T20" s="133"/>
      <c r="U20" s="133"/>
    </row>
    <row r="21" spans="1:21" s="1" customFormat="1" x14ac:dyDescent="0.2">
      <c r="C21" s="2"/>
      <c r="D21" s="9"/>
      <c r="E21" s="2"/>
      <c r="F21" s="131"/>
      <c r="G21" s="132"/>
      <c r="H21" s="132"/>
      <c r="I21" s="131"/>
      <c r="J21" s="3"/>
      <c r="K21" s="2"/>
      <c r="L21" s="2"/>
      <c r="M21" s="8"/>
      <c r="N21" s="8"/>
      <c r="O21" s="132"/>
      <c r="P21" s="8"/>
      <c r="Q21" s="8"/>
      <c r="R21" s="8"/>
      <c r="S21" s="133"/>
      <c r="T21" s="133"/>
      <c r="U21" s="133"/>
    </row>
  </sheetData>
  <mergeCells count="32">
    <mergeCell ref="A16:C16"/>
    <mergeCell ref="A17:C17"/>
    <mergeCell ref="A18:C18"/>
    <mergeCell ref="A19:C19"/>
    <mergeCell ref="A20:C20"/>
    <mergeCell ref="J1:J3"/>
    <mergeCell ref="G1:G3"/>
    <mergeCell ref="L1:L3"/>
    <mergeCell ref="K1:K3"/>
    <mergeCell ref="B1:B3"/>
    <mergeCell ref="C1:C3"/>
    <mergeCell ref="F1:F3"/>
    <mergeCell ref="I1:I3"/>
    <mergeCell ref="D1:D3"/>
    <mergeCell ref="A1:A3"/>
    <mergeCell ref="H1:H3"/>
    <mergeCell ref="E1:E3"/>
    <mergeCell ref="A4:A14"/>
    <mergeCell ref="B4:B14"/>
    <mergeCell ref="C4:C14"/>
    <mergeCell ref="D4:D14"/>
    <mergeCell ref="R1:U1"/>
    <mergeCell ref="R2:R3"/>
    <mergeCell ref="S2:S3"/>
    <mergeCell ref="T2:T3"/>
    <mergeCell ref="U2:U3"/>
    <mergeCell ref="O2:O3"/>
    <mergeCell ref="P2:P3"/>
    <mergeCell ref="Q2:Q3"/>
    <mergeCell ref="O1:Q1"/>
    <mergeCell ref="M1:M3"/>
    <mergeCell ref="N1:N3"/>
  </mergeCells>
  <phoneticPr fontId="3" type="noConversion"/>
  <printOptions horizontalCentered="1"/>
  <pageMargins left="0.25" right="0.25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V20"/>
  <sheetViews>
    <sheetView zoomScale="75" zoomScaleNormal="75" zoomScalePageLayoutView="130" workbookViewId="0">
      <selection activeCell="E4" sqref="A4:XFD4"/>
    </sheetView>
  </sheetViews>
  <sheetFormatPr baseColWidth="10" defaultColWidth="8.83203125" defaultRowHeight="19" x14ac:dyDescent="0.25"/>
  <cols>
    <col min="1" max="1" width="18.5" style="26" customWidth="1"/>
    <col min="2" max="2" width="16.6640625" style="26" customWidth="1"/>
    <col min="3" max="3" width="17.6640625" style="26" customWidth="1"/>
    <col min="4" max="4" width="17.6640625" style="34" customWidth="1"/>
    <col min="5" max="5" width="30.6640625" style="37" customWidth="1"/>
    <col min="6" max="6" width="30.6640625" style="40" customWidth="1"/>
    <col min="7" max="7" width="30.6640625" style="36" customWidth="1"/>
    <col min="8" max="8" width="30.6640625" style="37" customWidth="1"/>
    <col min="9" max="11" width="30.6640625" style="34" customWidth="1"/>
    <col min="12" max="12" width="30.6640625" style="46" customWidth="1"/>
    <col min="13" max="14" width="40.6640625" style="27" hidden="1" customWidth="1"/>
    <col min="15" max="16" width="17.6640625" style="40" hidden="1" customWidth="1"/>
    <col min="17" max="18" width="17.6640625" style="41" hidden="1" customWidth="1"/>
    <col min="19" max="19" width="17.6640625" style="42" hidden="1" customWidth="1"/>
    <col min="20" max="20" width="17.6640625" style="40" hidden="1" customWidth="1"/>
    <col min="21" max="21" width="17.6640625" style="41" hidden="1" customWidth="1"/>
    <col min="22" max="16384" width="8.83203125" style="26"/>
  </cols>
  <sheetData>
    <row r="1" spans="1:22" ht="15" customHeight="1" thickBot="1" x14ac:dyDescent="0.3">
      <c r="A1" s="320" t="s">
        <v>5</v>
      </c>
      <c r="B1" s="320" t="s">
        <v>0</v>
      </c>
      <c r="C1" s="320" t="s">
        <v>1</v>
      </c>
      <c r="D1" s="320" t="s">
        <v>30</v>
      </c>
      <c r="E1" s="320" t="s">
        <v>2</v>
      </c>
      <c r="F1" s="324" t="s">
        <v>3</v>
      </c>
      <c r="G1" s="322" t="s">
        <v>4</v>
      </c>
      <c r="H1" s="321" t="s">
        <v>58</v>
      </c>
      <c r="I1" s="322" t="s">
        <v>68</v>
      </c>
      <c r="J1" s="322" t="s">
        <v>69</v>
      </c>
      <c r="K1" s="322" t="s">
        <v>70</v>
      </c>
      <c r="L1" s="321" t="s">
        <v>71</v>
      </c>
      <c r="M1" s="289" t="s">
        <v>59</v>
      </c>
      <c r="N1" s="320" t="s">
        <v>147</v>
      </c>
      <c r="O1" s="323" t="s">
        <v>93</v>
      </c>
      <c r="P1" s="323"/>
      <c r="Q1" s="323"/>
      <c r="R1" s="282" t="s">
        <v>93</v>
      </c>
      <c r="S1" s="283"/>
      <c r="T1" s="283"/>
      <c r="U1" s="284"/>
    </row>
    <row r="2" spans="1:22" ht="60" customHeight="1" thickBot="1" x14ac:dyDescent="0.3">
      <c r="A2" s="320"/>
      <c r="B2" s="320"/>
      <c r="C2" s="320"/>
      <c r="D2" s="320"/>
      <c r="E2" s="320"/>
      <c r="F2" s="324"/>
      <c r="G2" s="322"/>
      <c r="H2" s="321"/>
      <c r="I2" s="322"/>
      <c r="J2" s="322"/>
      <c r="K2" s="322"/>
      <c r="L2" s="321"/>
      <c r="M2" s="290"/>
      <c r="N2" s="320"/>
      <c r="O2" s="322" t="s">
        <v>68</v>
      </c>
      <c r="P2" s="322" t="s">
        <v>108</v>
      </c>
      <c r="Q2" s="321" t="s">
        <v>58</v>
      </c>
      <c r="R2" s="292" t="s">
        <v>68</v>
      </c>
      <c r="S2" s="322" t="s">
        <v>69</v>
      </c>
      <c r="T2" s="322" t="s">
        <v>70</v>
      </c>
      <c r="U2" s="321" t="s">
        <v>71</v>
      </c>
    </row>
    <row r="3" spans="1:22" s="27" customFormat="1" ht="27" customHeight="1" thickBot="1" x14ac:dyDescent="0.25">
      <c r="A3" s="320"/>
      <c r="B3" s="320"/>
      <c r="C3" s="320"/>
      <c r="D3" s="320"/>
      <c r="E3" s="320"/>
      <c r="F3" s="324"/>
      <c r="G3" s="322"/>
      <c r="H3" s="321"/>
      <c r="I3" s="322"/>
      <c r="J3" s="322"/>
      <c r="K3" s="322"/>
      <c r="L3" s="321"/>
      <c r="M3" s="291"/>
      <c r="N3" s="320"/>
      <c r="O3" s="322"/>
      <c r="P3" s="322"/>
      <c r="Q3" s="321"/>
      <c r="R3" s="293"/>
      <c r="S3" s="322"/>
      <c r="T3" s="322"/>
      <c r="U3" s="321"/>
    </row>
    <row r="4" spans="1:22" s="27" customFormat="1" ht="70" customHeight="1" thickBot="1" x14ac:dyDescent="0.25">
      <c r="A4" s="314" t="s">
        <v>6</v>
      </c>
      <c r="B4" s="314" t="s">
        <v>10</v>
      </c>
      <c r="C4" s="314">
        <v>1986</v>
      </c>
      <c r="D4" s="307" t="s">
        <v>29</v>
      </c>
      <c r="E4" s="222">
        <v>2007</v>
      </c>
      <c r="F4" s="120">
        <v>24262241</v>
      </c>
      <c r="G4" s="120">
        <v>618490</v>
      </c>
      <c r="H4" s="115">
        <f t="shared" ref="H4:H14" si="0">G4/F4</f>
        <v>2.5491874390333524E-2</v>
      </c>
      <c r="I4" s="120">
        <v>24262241</v>
      </c>
      <c r="J4" s="120">
        <v>23050586</v>
      </c>
      <c r="K4" s="120">
        <f t="shared" ref="K4:K14" si="1">I4-J4</f>
        <v>1211655</v>
      </c>
      <c r="L4" s="115">
        <f t="shared" ref="L4:L14" si="2">J4/I4</f>
        <v>0.95006005422170192</v>
      </c>
      <c r="M4" s="134"/>
      <c r="N4" s="123" t="s">
        <v>154</v>
      </c>
      <c r="O4" s="50">
        <v>24900000</v>
      </c>
      <c r="P4" s="50">
        <v>2200000</v>
      </c>
      <c r="Q4" s="49">
        <f>P4/O4</f>
        <v>8.8353413654618476E-2</v>
      </c>
      <c r="R4" s="97"/>
      <c r="S4" s="47"/>
      <c r="T4" s="47"/>
      <c r="U4" s="48"/>
    </row>
    <row r="5" spans="1:22" ht="70" customHeight="1" thickBot="1" x14ac:dyDescent="0.3">
      <c r="A5" s="314"/>
      <c r="B5" s="314"/>
      <c r="C5" s="314"/>
      <c r="D5" s="307"/>
      <c r="E5" s="222">
        <v>2008</v>
      </c>
      <c r="F5" s="114">
        <v>21231615</v>
      </c>
      <c r="G5" s="114">
        <v>-2340011</v>
      </c>
      <c r="H5" s="115">
        <f t="shared" si="0"/>
        <v>-0.11021351884913136</v>
      </c>
      <c r="I5" s="114">
        <v>21231615</v>
      </c>
      <c r="J5" s="120">
        <v>20414147</v>
      </c>
      <c r="K5" s="120">
        <f t="shared" si="1"/>
        <v>817468</v>
      </c>
      <c r="L5" s="115">
        <f t="shared" si="2"/>
        <v>0.96149760628195269</v>
      </c>
      <c r="M5" s="134"/>
      <c r="N5" s="123" t="s">
        <v>154</v>
      </c>
      <c r="O5" s="84">
        <v>24300000</v>
      </c>
      <c r="P5" s="84">
        <v>3560000</v>
      </c>
      <c r="Q5" s="49">
        <f>P5/O5</f>
        <v>0.14650205761316873</v>
      </c>
      <c r="R5" s="97"/>
      <c r="S5" s="17"/>
      <c r="T5" s="17"/>
      <c r="U5" s="31"/>
    </row>
    <row r="6" spans="1:22" ht="70" customHeight="1" thickBot="1" x14ac:dyDescent="0.3">
      <c r="A6" s="314"/>
      <c r="B6" s="314"/>
      <c r="C6" s="314"/>
      <c r="D6" s="307"/>
      <c r="E6" s="222">
        <v>2009</v>
      </c>
      <c r="F6" s="114">
        <v>19567734</v>
      </c>
      <c r="G6" s="114">
        <v>1032948</v>
      </c>
      <c r="H6" s="115">
        <f t="shared" si="0"/>
        <v>5.2788330013071517E-2</v>
      </c>
      <c r="I6" s="114">
        <v>19567734</v>
      </c>
      <c r="J6" s="120">
        <v>14152275</v>
      </c>
      <c r="K6" s="120">
        <f t="shared" si="1"/>
        <v>5415459</v>
      </c>
      <c r="L6" s="115">
        <f t="shared" si="2"/>
        <v>0.72324547134583905</v>
      </c>
      <c r="M6" s="134"/>
      <c r="N6" s="123" t="s">
        <v>154</v>
      </c>
      <c r="O6" s="84">
        <v>19600000</v>
      </c>
      <c r="P6" s="84">
        <v>2600000</v>
      </c>
      <c r="Q6" s="49">
        <f>P6/O6</f>
        <v>0.1326530612244898</v>
      </c>
      <c r="R6" s="97"/>
      <c r="S6" s="17"/>
      <c r="T6" s="17"/>
      <c r="U6" s="31"/>
    </row>
    <row r="7" spans="1:22" ht="70" customHeight="1" thickBot="1" x14ac:dyDescent="0.3">
      <c r="A7" s="314"/>
      <c r="B7" s="314"/>
      <c r="C7" s="314"/>
      <c r="D7" s="307"/>
      <c r="E7" s="222">
        <v>2010</v>
      </c>
      <c r="F7" s="114">
        <v>33072500</v>
      </c>
      <c r="G7" s="114">
        <v>364687</v>
      </c>
      <c r="H7" s="115">
        <f t="shared" si="0"/>
        <v>1.1026895456950639E-2</v>
      </c>
      <c r="I7" s="114">
        <v>33072500</v>
      </c>
      <c r="J7" s="120">
        <v>25233312</v>
      </c>
      <c r="K7" s="120">
        <f t="shared" si="1"/>
        <v>7839188</v>
      </c>
      <c r="L7" s="115">
        <f t="shared" si="2"/>
        <v>0.76296959709728629</v>
      </c>
      <c r="M7" s="134"/>
      <c r="N7" s="123" t="s">
        <v>154</v>
      </c>
      <c r="O7" s="84">
        <v>24800000</v>
      </c>
      <c r="P7" s="17"/>
      <c r="Q7" s="31"/>
      <c r="R7" s="31"/>
      <c r="S7" s="17"/>
      <c r="T7" s="17"/>
      <c r="U7" s="31"/>
    </row>
    <row r="8" spans="1:22" s="33" customFormat="1" ht="70" customHeight="1" thickBot="1" x14ac:dyDescent="0.25">
      <c r="A8" s="314"/>
      <c r="B8" s="314"/>
      <c r="C8" s="314"/>
      <c r="D8" s="307"/>
      <c r="E8" s="222">
        <v>2011</v>
      </c>
      <c r="F8" s="114">
        <v>31531721</v>
      </c>
      <c r="G8" s="114">
        <v>2008343</v>
      </c>
      <c r="H8" s="115">
        <f t="shared" si="0"/>
        <v>6.3692780993463691E-2</v>
      </c>
      <c r="I8" s="114">
        <v>31531721</v>
      </c>
      <c r="J8" s="120">
        <v>25924079</v>
      </c>
      <c r="K8" s="120">
        <f t="shared" si="1"/>
        <v>5607642</v>
      </c>
      <c r="L8" s="115">
        <f t="shared" si="2"/>
        <v>0.82215870805148883</v>
      </c>
      <c r="M8" s="134"/>
      <c r="N8" s="123" t="s">
        <v>154</v>
      </c>
      <c r="O8" s="84">
        <v>30800000</v>
      </c>
      <c r="P8" s="17"/>
      <c r="Q8" s="17"/>
      <c r="R8" s="99"/>
      <c r="S8" s="84">
        <v>26500000</v>
      </c>
      <c r="T8" s="84">
        <f t="shared" ref="T8:T13" si="3">O8-S8</f>
        <v>4300000</v>
      </c>
      <c r="U8" s="49">
        <f t="shared" ref="U8:U13" si="4">S8/O8</f>
        <v>0.86038961038961037</v>
      </c>
      <c r="V8" s="32"/>
    </row>
    <row r="9" spans="1:22" ht="70" customHeight="1" thickBot="1" x14ac:dyDescent="0.3">
      <c r="A9" s="314"/>
      <c r="B9" s="314"/>
      <c r="C9" s="314"/>
      <c r="D9" s="307"/>
      <c r="E9" s="222">
        <v>2012</v>
      </c>
      <c r="F9" s="114">
        <v>36377812</v>
      </c>
      <c r="G9" s="114">
        <v>3615348</v>
      </c>
      <c r="H9" s="115">
        <f t="shared" si="0"/>
        <v>9.9383327397480639E-2</v>
      </c>
      <c r="I9" s="114">
        <v>36377812</v>
      </c>
      <c r="J9" s="120">
        <v>29709106</v>
      </c>
      <c r="K9" s="120">
        <f t="shared" si="1"/>
        <v>6668706</v>
      </c>
      <c r="L9" s="115">
        <f t="shared" si="2"/>
        <v>0.81668204783729159</v>
      </c>
      <c r="M9" s="134"/>
      <c r="N9" s="123" t="s">
        <v>154</v>
      </c>
      <c r="O9" s="84">
        <v>35200000</v>
      </c>
      <c r="P9" s="17"/>
      <c r="Q9" s="17"/>
      <c r="R9" s="99"/>
      <c r="S9" s="84">
        <v>27500000</v>
      </c>
      <c r="T9" s="84">
        <f t="shared" si="3"/>
        <v>7700000</v>
      </c>
      <c r="U9" s="49">
        <f t="shared" si="4"/>
        <v>0.78125</v>
      </c>
    </row>
    <row r="10" spans="1:22" ht="70" customHeight="1" thickBot="1" x14ac:dyDescent="0.3">
      <c r="A10" s="314"/>
      <c r="B10" s="314"/>
      <c r="C10" s="314"/>
      <c r="D10" s="307"/>
      <c r="E10" s="222">
        <v>2013</v>
      </c>
      <c r="F10" s="114">
        <v>36043999</v>
      </c>
      <c r="G10" s="114">
        <v>1094725</v>
      </c>
      <c r="H10" s="115">
        <f t="shared" si="0"/>
        <v>3.0371907401284745E-2</v>
      </c>
      <c r="I10" s="114">
        <v>36043999</v>
      </c>
      <c r="J10" s="120">
        <v>25614311</v>
      </c>
      <c r="K10" s="120">
        <f t="shared" si="1"/>
        <v>10429688</v>
      </c>
      <c r="L10" s="115">
        <f t="shared" si="2"/>
        <v>0.7106400985084923</v>
      </c>
      <c r="M10" s="134"/>
      <c r="N10" s="123" t="s">
        <v>154</v>
      </c>
      <c r="O10" s="84">
        <v>37000000</v>
      </c>
      <c r="P10" s="17"/>
      <c r="Q10" s="31"/>
      <c r="R10" s="31"/>
      <c r="S10" s="84">
        <v>18400000</v>
      </c>
      <c r="T10" s="84">
        <f t="shared" si="3"/>
        <v>18600000</v>
      </c>
      <c r="U10" s="49">
        <f t="shared" si="4"/>
        <v>0.49729729729729732</v>
      </c>
    </row>
    <row r="11" spans="1:22" ht="70" customHeight="1" thickBot="1" x14ac:dyDescent="0.3">
      <c r="A11" s="314"/>
      <c r="B11" s="314"/>
      <c r="C11" s="314"/>
      <c r="D11" s="307"/>
      <c r="E11" s="222">
        <v>2014</v>
      </c>
      <c r="F11" s="114">
        <v>47464933</v>
      </c>
      <c r="G11" s="114">
        <v>-1535936</v>
      </c>
      <c r="H11" s="115">
        <f t="shared" si="0"/>
        <v>-3.2359384137337771E-2</v>
      </c>
      <c r="I11" s="151">
        <v>47464933</v>
      </c>
      <c r="J11" s="114">
        <v>35226076</v>
      </c>
      <c r="K11" s="120">
        <f t="shared" si="1"/>
        <v>12238857</v>
      </c>
      <c r="L11" s="115">
        <f t="shared" si="2"/>
        <v>0.74214949381683526</v>
      </c>
      <c r="M11" s="134"/>
      <c r="N11" s="123" t="s">
        <v>154</v>
      </c>
      <c r="O11" s="84">
        <v>51000000</v>
      </c>
      <c r="P11" s="17"/>
      <c r="Q11" s="31"/>
      <c r="R11" s="31"/>
      <c r="S11" s="84">
        <v>37800000</v>
      </c>
      <c r="T11" s="84">
        <f t="shared" si="3"/>
        <v>13200000</v>
      </c>
      <c r="U11" s="49">
        <f t="shared" si="4"/>
        <v>0.74117647058823533</v>
      </c>
    </row>
    <row r="12" spans="1:22" ht="70" customHeight="1" thickBot="1" x14ac:dyDescent="0.3">
      <c r="A12" s="314"/>
      <c r="B12" s="314"/>
      <c r="C12" s="314"/>
      <c r="D12" s="307"/>
      <c r="E12" s="222">
        <v>2015</v>
      </c>
      <c r="F12" s="114">
        <v>30291009</v>
      </c>
      <c r="G12" s="114">
        <v>85536</v>
      </c>
      <c r="H12" s="115">
        <f t="shared" si="0"/>
        <v>2.8238082131895968E-3</v>
      </c>
      <c r="I12" s="114">
        <v>30291009</v>
      </c>
      <c r="J12" s="114">
        <v>22814985</v>
      </c>
      <c r="K12" s="120">
        <f t="shared" si="1"/>
        <v>7476024</v>
      </c>
      <c r="L12" s="115">
        <f t="shared" si="2"/>
        <v>0.75319329904130961</v>
      </c>
      <c r="M12" s="134"/>
      <c r="N12" s="123" t="s">
        <v>154</v>
      </c>
      <c r="O12" s="50">
        <v>31000000</v>
      </c>
      <c r="P12" s="47"/>
      <c r="Q12" s="48"/>
      <c r="R12" s="96"/>
      <c r="S12" s="50">
        <v>11000000</v>
      </c>
      <c r="T12" s="84">
        <f t="shared" si="3"/>
        <v>20000000</v>
      </c>
      <c r="U12" s="49">
        <f t="shared" si="4"/>
        <v>0.35483870967741937</v>
      </c>
    </row>
    <row r="13" spans="1:22" ht="70" customHeight="1" thickBot="1" x14ac:dyDescent="0.3">
      <c r="A13" s="314"/>
      <c r="B13" s="314"/>
      <c r="C13" s="314"/>
      <c r="D13" s="307"/>
      <c r="E13" s="222">
        <v>2016</v>
      </c>
      <c r="F13" s="114">
        <v>35961915</v>
      </c>
      <c r="G13" s="114">
        <v>2110662</v>
      </c>
      <c r="H13" s="115">
        <f t="shared" si="0"/>
        <v>5.8691590812113316E-2</v>
      </c>
      <c r="I13" s="114">
        <v>35961915</v>
      </c>
      <c r="J13" s="120">
        <v>19625998</v>
      </c>
      <c r="K13" s="120">
        <f t="shared" si="1"/>
        <v>16335917</v>
      </c>
      <c r="L13" s="115">
        <f t="shared" si="2"/>
        <v>0.54574396274503179</v>
      </c>
      <c r="M13" s="134"/>
      <c r="N13" s="123" t="s">
        <v>154</v>
      </c>
      <c r="O13" s="84">
        <v>35800000</v>
      </c>
      <c r="P13" s="17"/>
      <c r="Q13" s="31"/>
      <c r="R13" s="31"/>
      <c r="S13" s="84">
        <v>16700000</v>
      </c>
      <c r="T13" s="84">
        <f t="shared" si="3"/>
        <v>19100000</v>
      </c>
      <c r="U13" s="49">
        <f t="shared" si="4"/>
        <v>0.46648044692737428</v>
      </c>
    </row>
    <row r="14" spans="1:22" ht="70" customHeight="1" thickBot="1" x14ac:dyDescent="0.3">
      <c r="A14" s="314"/>
      <c r="B14" s="314"/>
      <c r="C14" s="314"/>
      <c r="D14" s="307"/>
      <c r="E14" s="222">
        <v>2017</v>
      </c>
      <c r="F14" s="114">
        <v>29689264</v>
      </c>
      <c r="G14" s="114">
        <v>3023992</v>
      </c>
      <c r="H14" s="115">
        <f t="shared" si="0"/>
        <v>0.10185473105699083</v>
      </c>
      <c r="I14" s="114">
        <v>29689264</v>
      </c>
      <c r="J14" s="120">
        <v>19763964</v>
      </c>
      <c r="K14" s="120">
        <f t="shared" si="1"/>
        <v>9925300</v>
      </c>
      <c r="L14" s="115">
        <f t="shared" si="2"/>
        <v>0.66569396937559655</v>
      </c>
      <c r="M14" s="134"/>
      <c r="N14" s="123" t="s">
        <v>126</v>
      </c>
      <c r="O14" s="74"/>
      <c r="P14" s="74"/>
      <c r="Q14" s="76"/>
      <c r="R14" s="95"/>
      <c r="S14" s="74"/>
      <c r="T14" s="74"/>
      <c r="U14" s="76"/>
    </row>
    <row r="15" spans="1:22" x14ac:dyDescent="0.25">
      <c r="E15" s="35"/>
      <c r="F15" s="37"/>
      <c r="G15" s="38"/>
      <c r="H15" s="39"/>
      <c r="I15" s="27"/>
      <c r="J15" s="27"/>
      <c r="K15" s="40"/>
      <c r="L15" s="40"/>
      <c r="M15" s="41"/>
      <c r="N15" s="41"/>
      <c r="O15" s="42"/>
      <c r="R15" s="26"/>
      <c r="S15" s="26"/>
      <c r="T15" s="26"/>
      <c r="U15" s="26"/>
    </row>
    <row r="16" spans="1:22" x14ac:dyDescent="0.25">
      <c r="A16" s="276" t="s">
        <v>180</v>
      </c>
      <c r="B16" s="276"/>
      <c r="C16" s="276"/>
      <c r="D16" s="44"/>
      <c r="E16" s="45"/>
      <c r="F16" s="37"/>
      <c r="G16" s="38"/>
      <c r="H16" s="38"/>
      <c r="I16" s="39"/>
      <c r="J16" s="27"/>
      <c r="K16" s="40"/>
      <c r="L16" s="40"/>
      <c r="M16" s="41"/>
      <c r="N16" s="41"/>
      <c r="O16" s="42"/>
      <c r="S16" s="26"/>
      <c r="T16" s="26"/>
      <c r="U16" s="26"/>
    </row>
    <row r="17" spans="1:21" ht="15.75" customHeight="1" x14ac:dyDescent="0.25">
      <c r="A17" s="277" t="s">
        <v>39</v>
      </c>
      <c r="B17" s="277"/>
      <c r="C17" s="277"/>
      <c r="D17" s="44"/>
      <c r="E17" s="45"/>
      <c r="F17" s="37"/>
      <c r="G17" s="38"/>
      <c r="H17" s="38"/>
      <c r="I17" s="39"/>
      <c r="J17" s="27"/>
      <c r="K17" s="40"/>
      <c r="L17" s="40"/>
      <c r="M17" s="41"/>
      <c r="N17" s="41"/>
      <c r="O17" s="42"/>
      <c r="S17" s="26"/>
      <c r="T17" s="26"/>
      <c r="U17" s="26"/>
    </row>
    <row r="18" spans="1:21" x14ac:dyDescent="0.25">
      <c r="A18" s="278" t="s">
        <v>38</v>
      </c>
      <c r="B18" s="278"/>
      <c r="C18" s="278"/>
      <c r="D18" s="41"/>
      <c r="E18" s="36"/>
      <c r="F18" s="37"/>
      <c r="G18" s="34"/>
      <c r="H18" s="34"/>
      <c r="I18" s="46"/>
      <c r="J18" s="27"/>
      <c r="K18" s="40"/>
      <c r="L18" s="40"/>
      <c r="M18" s="41"/>
      <c r="N18" s="41"/>
      <c r="O18" s="42"/>
      <c r="S18" s="26"/>
      <c r="T18" s="26"/>
      <c r="U18" s="26"/>
    </row>
    <row r="19" spans="1:21" x14ac:dyDescent="0.25">
      <c r="A19" s="279" t="s">
        <v>113</v>
      </c>
      <c r="B19" s="279"/>
      <c r="C19" s="279"/>
      <c r="D19" s="41"/>
      <c r="E19" s="36"/>
      <c r="F19" s="37"/>
      <c r="G19" s="34"/>
      <c r="H19" s="34"/>
      <c r="I19" s="46"/>
      <c r="J19" s="27"/>
      <c r="K19" s="40"/>
      <c r="L19" s="40"/>
      <c r="M19" s="41"/>
      <c r="N19" s="41"/>
      <c r="O19" s="42"/>
      <c r="S19" s="26"/>
      <c r="T19" s="26"/>
      <c r="U19" s="26"/>
    </row>
    <row r="20" spans="1:21" x14ac:dyDescent="0.25">
      <c r="A20" s="306" t="s">
        <v>227</v>
      </c>
      <c r="B20" s="306"/>
      <c r="C20" s="306"/>
      <c r="D20" s="41"/>
      <c r="E20" s="36"/>
      <c r="F20" s="37"/>
      <c r="G20" s="34"/>
      <c r="H20" s="34"/>
      <c r="I20" s="46"/>
      <c r="J20" s="27"/>
      <c r="K20" s="40"/>
      <c r="L20" s="40"/>
      <c r="M20" s="41"/>
      <c r="N20" s="41"/>
      <c r="O20" s="42"/>
      <c r="S20" s="26"/>
      <c r="T20" s="26"/>
      <c r="U20" s="26"/>
    </row>
  </sheetData>
  <mergeCells count="32">
    <mergeCell ref="A16:C16"/>
    <mergeCell ref="A17:C17"/>
    <mergeCell ref="A18:C18"/>
    <mergeCell ref="A19:C19"/>
    <mergeCell ref="A20:C20"/>
    <mergeCell ref="F1:F3"/>
    <mergeCell ref="H1:H3"/>
    <mergeCell ref="J1:J3"/>
    <mergeCell ref="G1:G3"/>
    <mergeCell ref="K1:K3"/>
    <mergeCell ref="R2:R3"/>
    <mergeCell ref="R1:U1"/>
    <mergeCell ref="N1:N3"/>
    <mergeCell ref="D4:D14"/>
    <mergeCell ref="Q2:Q3"/>
    <mergeCell ref="S2:S3"/>
    <mergeCell ref="T2:T3"/>
    <mergeCell ref="D1:D3"/>
    <mergeCell ref="U2:U3"/>
    <mergeCell ref="L1:L3"/>
    <mergeCell ref="I1:I3"/>
    <mergeCell ref="E1:E3"/>
    <mergeCell ref="O1:Q1"/>
    <mergeCell ref="O2:O3"/>
    <mergeCell ref="P2:P3"/>
    <mergeCell ref="M1:M3"/>
    <mergeCell ref="A4:A14"/>
    <mergeCell ref="B4:B14"/>
    <mergeCell ref="C4:C14"/>
    <mergeCell ref="A1:A3"/>
    <mergeCell ref="B1:B3"/>
    <mergeCell ref="C1:C3"/>
  </mergeCells>
  <pageMargins left="0.7" right="0.7" top="0.75" bottom="0.75" header="0.3" footer="0.3"/>
  <pageSetup paperSize="9" scale="2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C111"/>
  <sheetViews>
    <sheetView zoomScale="75" zoomScaleNormal="75" zoomScalePageLayoutView="71" workbookViewId="0">
      <selection activeCell="E3" sqref="A3:XFD3"/>
    </sheetView>
  </sheetViews>
  <sheetFormatPr baseColWidth="10" defaultColWidth="8.83203125" defaultRowHeight="19" x14ac:dyDescent="0.25"/>
  <cols>
    <col min="1" max="1" width="19.33203125" style="14" customWidth="1"/>
    <col min="2" max="2" width="15.5" style="14" customWidth="1"/>
    <col min="3" max="3" width="16.83203125" style="14" customWidth="1"/>
    <col min="4" max="4" width="19.6640625" style="14" customWidth="1"/>
    <col min="5" max="5" width="30.6640625" style="14" customWidth="1"/>
    <col min="6" max="7" width="30.6640625" style="43" customWidth="1"/>
    <col min="8" max="8" width="30.6640625" style="54" customWidth="1"/>
    <col min="9" max="11" width="30.6640625" style="38" customWidth="1"/>
    <col min="12" max="12" width="30.6640625" style="39" customWidth="1"/>
    <col min="13" max="13" width="53.1640625" style="55" hidden="1" customWidth="1"/>
    <col min="14" max="14" width="40.6640625" style="55" hidden="1" customWidth="1"/>
    <col min="15" max="20" width="17.6640625" style="56" hidden="1" customWidth="1"/>
    <col min="21" max="21" width="19.1640625" style="56" hidden="1" customWidth="1"/>
    <col min="22" max="16384" width="8.83203125" style="14"/>
  </cols>
  <sheetData>
    <row r="1" spans="1:21" s="51" customFormat="1" ht="21" customHeight="1" thickBot="1" x14ac:dyDescent="0.3">
      <c r="A1" s="330" t="s">
        <v>5</v>
      </c>
      <c r="B1" s="330" t="s">
        <v>0</v>
      </c>
      <c r="C1" s="330" t="s">
        <v>1</v>
      </c>
      <c r="D1" s="330" t="s">
        <v>30</v>
      </c>
      <c r="E1" s="330" t="s">
        <v>2</v>
      </c>
      <c r="F1" s="328" t="s">
        <v>3</v>
      </c>
      <c r="G1" s="328" t="s">
        <v>4</v>
      </c>
      <c r="H1" s="331" t="s">
        <v>58</v>
      </c>
      <c r="I1" s="328" t="s">
        <v>68</v>
      </c>
      <c r="J1" s="328" t="s">
        <v>69</v>
      </c>
      <c r="K1" s="328" t="s">
        <v>70</v>
      </c>
      <c r="L1" s="321" t="s">
        <v>71</v>
      </c>
      <c r="M1" s="329" t="s">
        <v>59</v>
      </c>
      <c r="N1" s="325" t="s">
        <v>148</v>
      </c>
      <c r="O1" s="323" t="s">
        <v>93</v>
      </c>
      <c r="P1" s="323"/>
      <c r="Q1" s="323"/>
      <c r="R1" s="327" t="s">
        <v>93</v>
      </c>
      <c r="S1" s="327"/>
      <c r="T1" s="327"/>
      <c r="U1" s="327"/>
    </row>
    <row r="2" spans="1:21" s="12" customFormat="1" ht="77.25" customHeight="1" thickBot="1" x14ac:dyDescent="0.25">
      <c r="A2" s="330"/>
      <c r="B2" s="330"/>
      <c r="C2" s="330"/>
      <c r="D2" s="330"/>
      <c r="E2" s="330"/>
      <c r="F2" s="328"/>
      <c r="G2" s="328"/>
      <c r="H2" s="331"/>
      <c r="I2" s="328"/>
      <c r="J2" s="328"/>
      <c r="K2" s="328"/>
      <c r="L2" s="321"/>
      <c r="M2" s="329"/>
      <c r="N2" s="326"/>
      <c r="O2" s="52" t="s">
        <v>3</v>
      </c>
      <c r="P2" s="52" t="s">
        <v>108</v>
      </c>
      <c r="Q2" s="53" t="s">
        <v>58</v>
      </c>
      <c r="R2" s="52" t="s">
        <v>68</v>
      </c>
      <c r="S2" s="52" t="s">
        <v>69</v>
      </c>
      <c r="T2" s="52" t="s">
        <v>70</v>
      </c>
      <c r="U2" s="28" t="s">
        <v>71</v>
      </c>
    </row>
    <row r="3" spans="1:21" ht="70" customHeight="1" thickBot="1" x14ac:dyDescent="0.3">
      <c r="A3" s="332" t="s">
        <v>9</v>
      </c>
      <c r="B3" s="332" t="s">
        <v>10</v>
      </c>
      <c r="C3" s="332">
        <v>1996</v>
      </c>
      <c r="D3" s="332" t="s">
        <v>29</v>
      </c>
      <c r="E3" s="211">
        <v>2007</v>
      </c>
      <c r="F3" s="212">
        <v>2563028</v>
      </c>
      <c r="G3" s="213">
        <v>155276</v>
      </c>
      <c r="H3" s="115">
        <f t="shared" ref="H3:H10" si="0">G3/F3</f>
        <v>6.0583029135850251E-2</v>
      </c>
      <c r="I3" s="118"/>
      <c r="J3" s="118"/>
      <c r="K3" s="118"/>
      <c r="L3" s="119"/>
      <c r="M3" s="191"/>
      <c r="N3" s="156" t="s">
        <v>155</v>
      </c>
      <c r="O3" s="13">
        <v>2500000</v>
      </c>
      <c r="P3" s="116">
        <v>165000</v>
      </c>
      <c r="Q3" s="117">
        <f>P3/O3</f>
        <v>6.6000000000000003E-2</v>
      </c>
      <c r="R3" s="117"/>
      <c r="S3" s="118"/>
      <c r="T3" s="118"/>
      <c r="U3" s="119"/>
    </row>
    <row r="4" spans="1:21" ht="90.75" customHeight="1" thickBot="1" x14ac:dyDescent="0.3">
      <c r="A4" s="332"/>
      <c r="B4" s="332"/>
      <c r="C4" s="332"/>
      <c r="D4" s="332"/>
      <c r="E4" s="211">
        <v>2008</v>
      </c>
      <c r="F4" s="15">
        <v>2450000</v>
      </c>
      <c r="G4" s="182">
        <v>65000</v>
      </c>
      <c r="H4" s="16">
        <f t="shared" si="0"/>
        <v>2.6530612244897958E-2</v>
      </c>
      <c r="I4" s="118"/>
      <c r="J4" s="118"/>
      <c r="K4" s="118"/>
      <c r="L4" s="119"/>
      <c r="M4" s="142" t="s">
        <v>84</v>
      </c>
      <c r="N4" s="156" t="s">
        <v>156</v>
      </c>
      <c r="O4" s="13">
        <v>2450000</v>
      </c>
      <c r="P4" s="13">
        <v>640000</v>
      </c>
      <c r="Q4" s="117">
        <f>P4/O4</f>
        <v>0.26122448979591839</v>
      </c>
      <c r="R4" s="117"/>
      <c r="S4" s="118"/>
      <c r="T4" s="118"/>
      <c r="U4" s="119"/>
    </row>
    <row r="5" spans="1:21" ht="70" customHeight="1" thickBot="1" x14ac:dyDescent="0.3">
      <c r="A5" s="332"/>
      <c r="B5" s="332"/>
      <c r="C5" s="332"/>
      <c r="D5" s="332"/>
      <c r="E5" s="211">
        <v>2009</v>
      </c>
      <c r="F5" s="214">
        <v>4600000</v>
      </c>
      <c r="G5" s="214">
        <v>280000</v>
      </c>
      <c r="H5" s="117">
        <f t="shared" si="0"/>
        <v>6.0869565217391307E-2</v>
      </c>
      <c r="I5" s="118"/>
      <c r="J5" s="118"/>
      <c r="K5" s="118"/>
      <c r="L5" s="119"/>
      <c r="M5" s="142" t="s">
        <v>80</v>
      </c>
      <c r="N5" s="156" t="s">
        <v>157</v>
      </c>
      <c r="O5" s="13">
        <v>4600000</v>
      </c>
      <c r="P5" s="13">
        <v>280000</v>
      </c>
      <c r="Q5" s="117">
        <f>P5/O5</f>
        <v>6.0869565217391307E-2</v>
      </c>
      <c r="R5" s="117"/>
      <c r="S5" s="118"/>
      <c r="T5" s="118"/>
      <c r="U5" s="119"/>
    </row>
    <row r="6" spans="1:21" ht="70" customHeight="1" thickBot="1" x14ac:dyDescent="0.3">
      <c r="A6" s="332"/>
      <c r="B6" s="332"/>
      <c r="C6" s="332"/>
      <c r="D6" s="332"/>
      <c r="E6" s="211">
        <v>2010</v>
      </c>
      <c r="F6" s="114">
        <v>5602509</v>
      </c>
      <c r="G6" s="114">
        <v>590561</v>
      </c>
      <c r="H6" s="115">
        <f t="shared" si="0"/>
        <v>0.10541009394183927</v>
      </c>
      <c r="I6" s="118"/>
      <c r="J6" s="118"/>
      <c r="K6" s="118"/>
      <c r="L6" s="119"/>
      <c r="M6" s="142" t="s">
        <v>81</v>
      </c>
      <c r="N6" s="156" t="s">
        <v>155</v>
      </c>
      <c r="O6" s="13">
        <v>5600000</v>
      </c>
      <c r="P6" s="13">
        <v>650000</v>
      </c>
      <c r="Q6" s="117">
        <f>P6/O6</f>
        <v>0.11607142857142858</v>
      </c>
      <c r="R6" s="117"/>
      <c r="S6" s="118"/>
      <c r="T6" s="118"/>
      <c r="U6" s="119"/>
    </row>
    <row r="7" spans="1:21" ht="70" customHeight="1" thickBot="1" x14ac:dyDescent="0.3">
      <c r="A7" s="332"/>
      <c r="B7" s="332"/>
      <c r="C7" s="332"/>
      <c r="D7" s="332"/>
      <c r="E7" s="211">
        <v>2011</v>
      </c>
      <c r="F7" s="212">
        <v>5852067</v>
      </c>
      <c r="G7" s="212">
        <v>430386</v>
      </c>
      <c r="H7" s="115">
        <f t="shared" si="0"/>
        <v>7.3544270767918418E-2</v>
      </c>
      <c r="I7" s="116">
        <v>5900000</v>
      </c>
      <c r="J7" s="116">
        <v>5900000</v>
      </c>
      <c r="K7" s="116">
        <f t="shared" ref="K7:K13" si="1">I7-J7</f>
        <v>0</v>
      </c>
      <c r="L7" s="117">
        <f t="shared" ref="L7:L13" si="2">J7/I7</f>
        <v>1</v>
      </c>
      <c r="M7" s="191" t="s">
        <v>158</v>
      </c>
      <c r="N7" s="156" t="s">
        <v>221</v>
      </c>
      <c r="O7" s="13">
        <v>5900000</v>
      </c>
      <c r="P7" s="13">
        <v>400000</v>
      </c>
      <c r="Q7" s="117">
        <f>P7/O7</f>
        <v>6.7796610169491525E-2</v>
      </c>
      <c r="R7" s="116">
        <v>5900000</v>
      </c>
      <c r="S7" s="116">
        <v>5900000</v>
      </c>
      <c r="T7" s="116">
        <f t="shared" ref="T7:T12" si="3">R7-S7</f>
        <v>0</v>
      </c>
      <c r="U7" s="117">
        <f t="shared" ref="U7:U12" si="4">S7/R7</f>
        <v>1</v>
      </c>
    </row>
    <row r="8" spans="1:21" ht="70" customHeight="1" thickBot="1" x14ac:dyDescent="0.3">
      <c r="A8" s="332"/>
      <c r="B8" s="332"/>
      <c r="C8" s="332"/>
      <c r="D8" s="332"/>
      <c r="E8" s="211">
        <v>2012</v>
      </c>
      <c r="F8" s="212">
        <v>7758558</v>
      </c>
      <c r="G8" s="212">
        <v>-598906</v>
      </c>
      <c r="H8" s="115">
        <f t="shared" si="0"/>
        <v>-7.7192952607945967E-2</v>
      </c>
      <c r="I8" s="116">
        <v>7800000</v>
      </c>
      <c r="J8" s="116">
        <v>7800000</v>
      </c>
      <c r="K8" s="116">
        <f t="shared" si="1"/>
        <v>0</v>
      </c>
      <c r="L8" s="117">
        <f t="shared" si="2"/>
        <v>1</v>
      </c>
      <c r="M8" s="191" t="s">
        <v>158</v>
      </c>
      <c r="N8" s="156" t="s">
        <v>222</v>
      </c>
      <c r="O8" s="13">
        <v>7800000</v>
      </c>
      <c r="P8" s="19"/>
      <c r="Q8" s="119"/>
      <c r="R8" s="116">
        <v>7800000</v>
      </c>
      <c r="S8" s="116">
        <v>7800000</v>
      </c>
      <c r="T8" s="116">
        <f t="shared" si="3"/>
        <v>0</v>
      </c>
      <c r="U8" s="117">
        <f t="shared" si="4"/>
        <v>1</v>
      </c>
    </row>
    <row r="9" spans="1:21" ht="70" customHeight="1" thickBot="1" x14ac:dyDescent="0.3">
      <c r="A9" s="332"/>
      <c r="B9" s="332"/>
      <c r="C9" s="332"/>
      <c r="D9" s="332"/>
      <c r="E9" s="211">
        <v>2013</v>
      </c>
      <c r="F9" s="212">
        <v>9839162</v>
      </c>
      <c r="G9" s="212">
        <v>106777</v>
      </c>
      <c r="H9" s="115">
        <f t="shared" si="0"/>
        <v>1.0852245343658333E-2</v>
      </c>
      <c r="I9" s="116">
        <v>9800000</v>
      </c>
      <c r="J9" s="116">
        <v>9800000</v>
      </c>
      <c r="K9" s="116">
        <f t="shared" si="1"/>
        <v>0</v>
      </c>
      <c r="L9" s="117">
        <f t="shared" si="2"/>
        <v>1</v>
      </c>
      <c r="M9" s="191" t="s">
        <v>158</v>
      </c>
      <c r="N9" s="156" t="s">
        <v>222</v>
      </c>
      <c r="O9" s="13">
        <v>9800000</v>
      </c>
      <c r="P9" s="13">
        <v>100000</v>
      </c>
      <c r="Q9" s="117">
        <f>P9/O9</f>
        <v>1.020408163265306E-2</v>
      </c>
      <c r="R9" s="116">
        <v>9800000</v>
      </c>
      <c r="S9" s="116">
        <v>9800000</v>
      </c>
      <c r="T9" s="116">
        <f t="shared" si="3"/>
        <v>0</v>
      </c>
      <c r="U9" s="117">
        <f t="shared" si="4"/>
        <v>1</v>
      </c>
    </row>
    <row r="10" spans="1:21" ht="70" customHeight="1" thickBot="1" x14ac:dyDescent="0.3">
      <c r="A10" s="332"/>
      <c r="B10" s="332"/>
      <c r="C10" s="332"/>
      <c r="D10" s="332"/>
      <c r="E10" s="211">
        <v>2014</v>
      </c>
      <c r="F10" s="212">
        <v>10872122</v>
      </c>
      <c r="G10" s="212">
        <v>-585986</v>
      </c>
      <c r="H10" s="115">
        <f t="shared" si="0"/>
        <v>-5.3898033888876526E-2</v>
      </c>
      <c r="I10" s="212">
        <v>10872122</v>
      </c>
      <c r="J10" s="141">
        <f>I10*72%</f>
        <v>7827927.8399999999</v>
      </c>
      <c r="K10" s="141">
        <f t="shared" si="1"/>
        <v>3044194.16</v>
      </c>
      <c r="L10" s="117">
        <f t="shared" si="2"/>
        <v>0.72</v>
      </c>
      <c r="M10" s="191"/>
      <c r="N10" s="156" t="s">
        <v>223</v>
      </c>
      <c r="O10" s="13">
        <v>11000000</v>
      </c>
      <c r="P10" s="19"/>
      <c r="Q10" s="19"/>
      <c r="R10" s="215">
        <v>11000000</v>
      </c>
      <c r="S10" s="116">
        <v>7900000</v>
      </c>
      <c r="T10" s="116">
        <f t="shared" si="3"/>
        <v>3100000</v>
      </c>
      <c r="U10" s="117">
        <f t="shared" si="4"/>
        <v>0.71818181818181814</v>
      </c>
    </row>
    <row r="11" spans="1:21" ht="82.5" customHeight="1" thickBot="1" x14ac:dyDescent="0.3">
      <c r="A11" s="332"/>
      <c r="B11" s="332"/>
      <c r="C11" s="332"/>
      <c r="D11" s="332"/>
      <c r="E11" s="211">
        <v>2015</v>
      </c>
      <c r="F11" s="116">
        <v>13800000</v>
      </c>
      <c r="G11" s="267">
        <v>-1599825</v>
      </c>
      <c r="H11" s="207">
        <f>G11/F11</f>
        <v>-0.11592934782608695</v>
      </c>
      <c r="I11" s="116">
        <v>13800000</v>
      </c>
      <c r="J11" s="116">
        <v>11700000</v>
      </c>
      <c r="K11" s="116">
        <f t="shared" si="1"/>
        <v>2100000</v>
      </c>
      <c r="L11" s="117">
        <f t="shared" si="2"/>
        <v>0.84782608695652173</v>
      </c>
      <c r="M11" s="142" t="s">
        <v>82</v>
      </c>
      <c r="N11" s="156" t="s">
        <v>224</v>
      </c>
      <c r="O11" s="212">
        <v>10105217</v>
      </c>
      <c r="P11" s="212">
        <v>-1889551</v>
      </c>
      <c r="Q11" s="115">
        <f>P11/O11</f>
        <v>-0.18698767181348011</v>
      </c>
      <c r="R11" s="116">
        <v>13800000</v>
      </c>
      <c r="S11" s="116">
        <v>11700000</v>
      </c>
      <c r="T11" s="116">
        <f t="shared" si="3"/>
        <v>2100000</v>
      </c>
      <c r="U11" s="117">
        <f t="shared" si="4"/>
        <v>0.84782608695652173</v>
      </c>
    </row>
    <row r="12" spans="1:21" ht="82.5" customHeight="1" thickBot="1" x14ac:dyDescent="0.3">
      <c r="A12" s="332"/>
      <c r="B12" s="332"/>
      <c r="C12" s="332"/>
      <c r="D12" s="332"/>
      <c r="E12" s="211">
        <v>2016</v>
      </c>
      <c r="F12" s="116">
        <v>17200000</v>
      </c>
      <c r="G12" s="212">
        <v>-1879610</v>
      </c>
      <c r="H12" s="207">
        <f>G12/F12</f>
        <v>-0.1092796511627907</v>
      </c>
      <c r="I12" s="116">
        <v>17200000</v>
      </c>
      <c r="J12" s="116">
        <v>13000000</v>
      </c>
      <c r="K12" s="116">
        <f t="shared" si="1"/>
        <v>4200000</v>
      </c>
      <c r="L12" s="117">
        <f t="shared" si="2"/>
        <v>0.7558139534883721</v>
      </c>
      <c r="M12" s="142" t="s">
        <v>83</v>
      </c>
      <c r="N12" s="156" t="s">
        <v>224</v>
      </c>
      <c r="O12" s="212">
        <v>13645080</v>
      </c>
      <c r="P12" s="212">
        <v>-1879610</v>
      </c>
      <c r="Q12" s="115">
        <f>P12/O12</f>
        <v>-0.13775001685589239</v>
      </c>
      <c r="R12" s="116">
        <v>17200000</v>
      </c>
      <c r="S12" s="116">
        <v>13000000</v>
      </c>
      <c r="T12" s="116">
        <f t="shared" si="3"/>
        <v>4200000</v>
      </c>
      <c r="U12" s="117">
        <f t="shared" si="4"/>
        <v>0.7558139534883721</v>
      </c>
    </row>
    <row r="13" spans="1:21" s="244" customFormat="1" ht="70" customHeight="1" thickBot="1" x14ac:dyDescent="0.3">
      <c r="A13" s="332"/>
      <c r="B13" s="332"/>
      <c r="C13" s="332"/>
      <c r="D13" s="332"/>
      <c r="E13" s="211">
        <v>2017</v>
      </c>
      <c r="F13" s="114">
        <v>18723332</v>
      </c>
      <c r="G13" s="114">
        <v>-69822</v>
      </c>
      <c r="H13" s="259">
        <f>'[1]Keo Films'!$I$24</f>
        <v>-3.7291439365600095E-3</v>
      </c>
      <c r="I13" s="120">
        <v>18723332</v>
      </c>
      <c r="J13" s="120">
        <v>15569005</v>
      </c>
      <c r="K13" s="120">
        <f t="shared" si="1"/>
        <v>3154327</v>
      </c>
      <c r="L13" s="115">
        <f t="shared" si="2"/>
        <v>0.83152961235745859</v>
      </c>
      <c r="M13" s="217"/>
      <c r="N13" s="20" t="s">
        <v>126</v>
      </c>
      <c r="O13" s="218"/>
      <c r="P13" s="200"/>
      <c r="Q13" s="200"/>
      <c r="R13" s="200"/>
      <c r="S13" s="216"/>
      <c r="T13" s="200"/>
      <c r="U13" s="200"/>
    </row>
    <row r="14" spans="1:21" x14ac:dyDescent="0.25">
      <c r="B14" s="35"/>
      <c r="C14" s="43"/>
      <c r="D14" s="43"/>
      <c r="E14" s="43"/>
      <c r="F14" s="54"/>
      <c r="G14" s="38"/>
      <c r="H14" s="38"/>
      <c r="I14" s="39"/>
      <c r="J14" s="55"/>
      <c r="K14" s="56"/>
      <c r="L14" s="56"/>
      <c r="M14" s="56"/>
      <c r="N14" s="56"/>
      <c r="S14" s="14"/>
      <c r="T14" s="14"/>
      <c r="U14" s="14"/>
    </row>
    <row r="15" spans="1:21" ht="15.75" customHeight="1" x14ac:dyDescent="0.25">
      <c r="A15" s="276" t="s">
        <v>180</v>
      </c>
      <c r="B15" s="276"/>
      <c r="C15" s="276"/>
      <c r="D15" s="43"/>
      <c r="E15" s="43"/>
      <c r="F15" s="54"/>
      <c r="G15" s="38"/>
      <c r="H15" s="38"/>
      <c r="I15" s="39"/>
      <c r="J15" s="55"/>
      <c r="K15" s="56"/>
      <c r="L15" s="56"/>
      <c r="M15" s="56"/>
      <c r="N15" s="56"/>
      <c r="S15" s="14"/>
      <c r="T15" s="14"/>
      <c r="U15" s="14"/>
    </row>
    <row r="16" spans="1:21" x14ac:dyDescent="0.25">
      <c r="A16" s="277" t="s">
        <v>39</v>
      </c>
      <c r="B16" s="277"/>
      <c r="C16" s="277"/>
      <c r="D16" s="43"/>
      <c r="E16" s="43"/>
      <c r="F16" s="54"/>
      <c r="G16" s="38"/>
      <c r="H16" s="38"/>
      <c r="I16" s="39"/>
      <c r="J16" s="55"/>
      <c r="K16" s="56"/>
      <c r="L16" s="56"/>
      <c r="M16" s="56"/>
      <c r="N16" s="56"/>
      <c r="S16" s="14"/>
      <c r="T16" s="14"/>
      <c r="U16" s="14"/>
    </row>
    <row r="17" spans="1:21" x14ac:dyDescent="0.25">
      <c r="A17" s="278" t="s">
        <v>38</v>
      </c>
      <c r="B17" s="278"/>
      <c r="C17" s="278"/>
      <c r="D17" s="43"/>
      <c r="E17" s="43"/>
      <c r="F17" s="54"/>
      <c r="G17" s="38"/>
      <c r="H17" s="38"/>
      <c r="I17" s="39"/>
      <c r="J17" s="55"/>
      <c r="K17" s="56"/>
      <c r="L17" s="56"/>
      <c r="M17" s="56"/>
      <c r="N17" s="56"/>
      <c r="S17" s="14"/>
      <c r="T17" s="14"/>
      <c r="U17" s="14"/>
    </row>
    <row r="18" spans="1:21" x14ac:dyDescent="0.25">
      <c r="A18" s="279" t="s">
        <v>113</v>
      </c>
      <c r="B18" s="279"/>
      <c r="C18" s="279"/>
    </row>
    <row r="19" spans="1:21" x14ac:dyDescent="0.25">
      <c r="A19" s="306" t="s">
        <v>227</v>
      </c>
      <c r="B19" s="306"/>
      <c r="C19" s="306"/>
    </row>
    <row r="83" spans="22:29" x14ac:dyDescent="0.25">
      <c r="V83" s="35"/>
      <c r="W83" s="35"/>
      <c r="X83" s="35"/>
      <c r="Y83" s="35"/>
      <c r="Z83" s="35"/>
      <c r="AA83" s="35"/>
      <c r="AB83" s="35"/>
      <c r="AC83" s="35"/>
    </row>
    <row r="84" spans="22:29" x14ac:dyDescent="0.25">
      <c r="V84" s="35"/>
      <c r="W84" s="35"/>
      <c r="X84" s="35"/>
      <c r="Y84" s="35"/>
      <c r="Z84" s="35"/>
      <c r="AA84" s="35"/>
      <c r="AB84" s="35"/>
      <c r="AC84" s="35"/>
    </row>
    <row r="85" spans="22:29" x14ac:dyDescent="0.25">
      <c r="V85" s="35"/>
      <c r="W85" s="35"/>
      <c r="X85" s="35"/>
      <c r="Y85" s="35"/>
      <c r="Z85" s="35"/>
      <c r="AA85" s="35"/>
      <c r="AB85" s="35"/>
      <c r="AC85" s="35"/>
    </row>
    <row r="86" spans="22:29" x14ac:dyDescent="0.25">
      <c r="V86" s="35"/>
      <c r="W86" s="35"/>
      <c r="X86" s="35"/>
      <c r="Y86" s="35"/>
      <c r="Z86" s="35"/>
      <c r="AA86" s="35"/>
      <c r="AB86" s="35"/>
      <c r="AC86" s="35"/>
    </row>
    <row r="87" spans="22:29" x14ac:dyDescent="0.25">
      <c r="V87" s="35"/>
      <c r="W87" s="35"/>
      <c r="X87" s="35"/>
      <c r="Y87" s="35"/>
      <c r="Z87" s="35"/>
      <c r="AA87" s="35"/>
      <c r="AB87" s="35"/>
      <c r="AC87" s="35"/>
    </row>
    <row r="88" spans="22:29" x14ac:dyDescent="0.25">
      <c r="V88" s="35"/>
      <c r="W88" s="35"/>
      <c r="X88" s="35"/>
      <c r="Y88" s="35"/>
      <c r="Z88" s="35"/>
      <c r="AA88" s="35"/>
      <c r="AB88" s="35"/>
      <c r="AC88" s="35"/>
    </row>
    <row r="89" spans="22:29" x14ac:dyDescent="0.25">
      <c r="V89" s="35"/>
      <c r="W89" s="35"/>
      <c r="X89" s="35"/>
      <c r="Y89" s="35"/>
      <c r="Z89" s="35"/>
      <c r="AA89" s="35"/>
      <c r="AB89" s="35"/>
      <c r="AC89" s="35"/>
    </row>
    <row r="90" spans="22:29" x14ac:dyDescent="0.25">
      <c r="V90" s="35"/>
      <c r="W90" s="35"/>
      <c r="X90" s="35"/>
      <c r="Y90" s="35"/>
      <c r="Z90" s="35"/>
      <c r="AA90" s="35"/>
      <c r="AB90" s="35"/>
      <c r="AC90" s="35"/>
    </row>
    <row r="91" spans="22:29" x14ac:dyDescent="0.25">
      <c r="V91" s="35"/>
      <c r="W91" s="35"/>
      <c r="X91" s="35"/>
      <c r="Y91" s="35"/>
      <c r="Z91" s="35"/>
      <c r="AA91" s="35"/>
      <c r="AB91" s="35"/>
      <c r="AC91" s="35"/>
    </row>
    <row r="92" spans="22:29" x14ac:dyDescent="0.25">
      <c r="V92" s="35"/>
      <c r="W92" s="35"/>
      <c r="X92" s="35"/>
      <c r="Y92" s="35"/>
      <c r="Z92" s="35"/>
      <c r="AA92" s="35"/>
      <c r="AB92" s="35"/>
      <c r="AC92" s="35"/>
    </row>
    <row r="93" spans="22:29" x14ac:dyDescent="0.25">
      <c r="V93" s="35"/>
      <c r="W93" s="35"/>
      <c r="X93" s="35"/>
      <c r="Y93" s="35"/>
      <c r="Z93" s="35"/>
      <c r="AA93" s="35"/>
      <c r="AB93" s="35"/>
      <c r="AC93" s="35"/>
    </row>
    <row r="94" spans="22:29" x14ac:dyDescent="0.25">
      <c r="V94" s="35"/>
      <c r="W94" s="35"/>
      <c r="X94" s="35"/>
      <c r="Y94" s="35"/>
      <c r="Z94" s="35"/>
      <c r="AA94" s="35"/>
      <c r="AB94" s="35"/>
      <c r="AC94" s="35"/>
    </row>
    <row r="95" spans="22:29" x14ac:dyDescent="0.25">
      <c r="V95" s="35"/>
      <c r="W95" s="35"/>
      <c r="X95" s="35"/>
      <c r="Y95" s="35"/>
      <c r="Z95" s="35"/>
      <c r="AA95" s="35"/>
      <c r="AB95" s="35"/>
      <c r="AC95" s="35"/>
    </row>
    <row r="96" spans="22:29" x14ac:dyDescent="0.25">
      <c r="V96" s="35"/>
      <c r="W96" s="35"/>
      <c r="X96" s="35"/>
      <c r="Y96" s="35"/>
      <c r="Z96" s="35"/>
      <c r="AA96" s="35"/>
      <c r="AB96" s="35"/>
      <c r="AC96" s="35"/>
    </row>
    <row r="97" spans="22:29" x14ac:dyDescent="0.25">
      <c r="V97" s="35"/>
      <c r="W97" s="35"/>
      <c r="X97" s="35"/>
      <c r="Y97" s="35"/>
      <c r="Z97" s="35"/>
      <c r="AA97" s="35"/>
      <c r="AB97" s="35"/>
      <c r="AC97" s="35"/>
    </row>
    <row r="98" spans="22:29" x14ac:dyDescent="0.25">
      <c r="V98" s="35"/>
      <c r="W98" s="35"/>
      <c r="X98" s="35"/>
      <c r="Y98" s="35"/>
      <c r="Z98" s="35"/>
      <c r="AA98" s="35"/>
      <c r="AB98" s="35"/>
      <c r="AC98" s="35"/>
    </row>
    <row r="99" spans="22:29" x14ac:dyDescent="0.25">
      <c r="V99" s="35"/>
      <c r="W99" s="35"/>
      <c r="X99" s="35"/>
      <c r="Y99" s="35"/>
      <c r="Z99" s="35"/>
      <c r="AA99" s="35"/>
      <c r="AB99" s="35"/>
      <c r="AC99" s="35"/>
    </row>
    <row r="100" spans="22:29" x14ac:dyDescent="0.25">
      <c r="V100" s="35"/>
      <c r="W100" s="35"/>
      <c r="X100" s="35"/>
      <c r="Y100" s="35"/>
      <c r="Z100" s="35"/>
      <c r="AA100" s="35"/>
      <c r="AB100" s="35"/>
      <c r="AC100" s="35"/>
    </row>
    <row r="101" spans="22:29" x14ac:dyDescent="0.25">
      <c r="V101" s="35"/>
      <c r="W101" s="35"/>
      <c r="X101" s="35"/>
      <c r="Y101" s="35"/>
      <c r="Z101" s="35"/>
      <c r="AA101" s="35"/>
      <c r="AB101" s="35"/>
      <c r="AC101" s="35"/>
    </row>
    <row r="102" spans="22:29" x14ac:dyDescent="0.25">
      <c r="V102" s="35"/>
      <c r="W102" s="35"/>
      <c r="X102" s="35"/>
      <c r="Y102" s="35"/>
      <c r="Z102" s="35"/>
      <c r="AA102" s="35"/>
      <c r="AB102" s="35"/>
      <c r="AC102" s="35"/>
    </row>
    <row r="103" spans="22:29" x14ac:dyDescent="0.25">
      <c r="V103" s="35"/>
      <c r="W103" s="35"/>
      <c r="X103" s="35"/>
      <c r="Y103" s="35"/>
      <c r="Z103" s="35"/>
      <c r="AA103" s="35"/>
      <c r="AB103" s="35"/>
      <c r="AC103" s="35"/>
    </row>
    <row r="104" spans="22:29" x14ac:dyDescent="0.25">
      <c r="V104" s="35"/>
      <c r="W104" s="35"/>
      <c r="X104" s="35"/>
      <c r="Y104" s="35"/>
      <c r="Z104" s="35"/>
      <c r="AA104" s="35"/>
      <c r="AB104" s="35"/>
      <c r="AC104" s="35"/>
    </row>
    <row r="105" spans="22:29" x14ac:dyDescent="0.25">
      <c r="V105" s="35"/>
      <c r="W105" s="35"/>
      <c r="X105" s="35"/>
      <c r="Y105" s="35"/>
      <c r="Z105" s="35"/>
      <c r="AA105" s="35"/>
      <c r="AB105" s="35"/>
      <c r="AC105" s="35"/>
    </row>
    <row r="106" spans="22:29" x14ac:dyDescent="0.25">
      <c r="V106" s="35"/>
      <c r="W106" s="35"/>
      <c r="X106" s="35"/>
      <c r="Y106" s="35"/>
      <c r="Z106" s="35"/>
      <c r="AA106" s="35"/>
      <c r="AB106" s="35"/>
      <c r="AC106" s="35"/>
    </row>
    <row r="107" spans="22:29" x14ac:dyDescent="0.25">
      <c r="V107" s="35"/>
      <c r="W107" s="35"/>
      <c r="X107" s="35"/>
      <c r="Y107" s="35"/>
      <c r="Z107" s="35"/>
      <c r="AA107" s="35"/>
      <c r="AB107" s="35"/>
      <c r="AC107" s="35"/>
    </row>
    <row r="108" spans="22:29" x14ac:dyDescent="0.25">
      <c r="V108" s="35"/>
      <c r="W108" s="35"/>
      <c r="X108" s="35"/>
      <c r="Y108" s="35"/>
      <c r="Z108" s="35"/>
      <c r="AA108" s="35"/>
      <c r="AB108" s="35"/>
      <c r="AC108" s="35"/>
    </row>
    <row r="109" spans="22:29" x14ac:dyDescent="0.25">
      <c r="V109" s="35"/>
      <c r="W109" s="35"/>
      <c r="X109" s="35"/>
      <c r="Y109" s="35"/>
      <c r="Z109" s="35"/>
      <c r="AA109" s="35"/>
      <c r="AB109" s="35"/>
      <c r="AC109" s="35"/>
    </row>
    <row r="110" spans="22:29" x14ac:dyDescent="0.25">
      <c r="V110" s="35"/>
      <c r="W110" s="35"/>
      <c r="X110" s="35"/>
      <c r="Y110" s="35"/>
      <c r="Z110" s="35"/>
      <c r="AA110" s="35"/>
      <c r="AB110" s="35"/>
      <c r="AC110" s="35"/>
    </row>
    <row r="111" spans="22:29" x14ac:dyDescent="0.25">
      <c r="V111" s="35"/>
      <c r="W111" s="35"/>
      <c r="X111" s="35"/>
      <c r="Y111" s="35"/>
      <c r="Z111" s="35"/>
      <c r="AA111" s="35"/>
      <c r="AB111" s="35"/>
      <c r="AC111" s="35"/>
    </row>
  </sheetData>
  <mergeCells count="25">
    <mergeCell ref="A15:C15"/>
    <mergeCell ref="A16:C16"/>
    <mergeCell ref="A17:C17"/>
    <mergeCell ref="A18:C18"/>
    <mergeCell ref="A19:C19"/>
    <mergeCell ref="A3:A13"/>
    <mergeCell ref="B3:B13"/>
    <mergeCell ref="C3:C13"/>
    <mergeCell ref="D3:D1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N1:N2"/>
    <mergeCell ref="R1:U1"/>
    <mergeCell ref="J1:J2"/>
    <mergeCell ref="K1:K2"/>
    <mergeCell ref="L1:L2"/>
    <mergeCell ref="M1:M2"/>
    <mergeCell ref="O1:Q1"/>
  </mergeCells>
  <pageMargins left="0.7" right="0.7" top="0.75" bottom="0.75" header="0.3" footer="0.3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U55"/>
  <sheetViews>
    <sheetView topLeftCell="A4" zoomScale="75" zoomScaleNormal="75" zoomScalePageLayoutView="88" workbookViewId="0">
      <selection activeCell="Z11" sqref="Z11"/>
    </sheetView>
  </sheetViews>
  <sheetFormatPr baseColWidth="10" defaultColWidth="8.83203125" defaultRowHeight="19" x14ac:dyDescent="0.25"/>
  <cols>
    <col min="1" max="1" width="20.5" style="26" customWidth="1"/>
    <col min="2" max="2" width="15.33203125" style="26" customWidth="1"/>
    <col min="3" max="3" width="14.83203125" style="26" customWidth="1"/>
    <col min="4" max="4" width="18.5" style="27" customWidth="1"/>
    <col min="5" max="5" width="30.6640625" style="26" customWidth="1"/>
    <col min="6" max="7" width="30.6640625" style="70" customWidth="1"/>
    <col min="8" max="8" width="30.6640625" style="46" customWidth="1"/>
    <col min="9" max="11" width="30.6640625" style="70" customWidth="1"/>
    <col min="12" max="12" width="30.6640625" style="71" customWidth="1"/>
    <col min="13" max="14" width="40.6640625" style="78" hidden="1" customWidth="1"/>
    <col min="15" max="16" width="17.6640625" style="40" hidden="1" customWidth="1"/>
    <col min="17" max="17" width="17.6640625" style="41" hidden="1" customWidth="1"/>
    <col min="18" max="20" width="17.6640625" style="40" hidden="1" customWidth="1"/>
    <col min="21" max="21" width="17.6640625" style="41" hidden="1" customWidth="1"/>
    <col min="22" max="16384" width="8.83203125" style="26"/>
  </cols>
  <sheetData>
    <row r="1" spans="1:21" s="27" customFormat="1" ht="15" customHeight="1" thickBot="1" x14ac:dyDescent="0.25">
      <c r="A1" s="320" t="s">
        <v>5</v>
      </c>
      <c r="B1" s="320" t="s">
        <v>0</v>
      </c>
      <c r="C1" s="320" t="s">
        <v>1</v>
      </c>
      <c r="D1" s="320" t="s">
        <v>30</v>
      </c>
      <c r="E1" s="320" t="s">
        <v>2</v>
      </c>
      <c r="F1" s="324" t="s">
        <v>3</v>
      </c>
      <c r="G1" s="322" t="s">
        <v>4</v>
      </c>
      <c r="H1" s="321" t="s">
        <v>58</v>
      </c>
      <c r="I1" s="322" t="s">
        <v>68</v>
      </c>
      <c r="J1" s="322" t="s">
        <v>69</v>
      </c>
      <c r="K1" s="322" t="s">
        <v>70</v>
      </c>
      <c r="L1" s="321" t="s">
        <v>71</v>
      </c>
      <c r="M1" s="320" t="s">
        <v>59</v>
      </c>
      <c r="N1" s="289" t="s">
        <v>147</v>
      </c>
      <c r="O1" s="334" t="s">
        <v>93</v>
      </c>
      <c r="P1" s="335"/>
      <c r="Q1" s="336"/>
      <c r="R1" s="322" t="s">
        <v>93</v>
      </c>
      <c r="S1" s="322"/>
      <c r="T1" s="322"/>
      <c r="U1" s="322"/>
    </row>
    <row r="2" spans="1:21" ht="64" customHeight="1" thickBot="1" x14ac:dyDescent="0.3">
      <c r="A2" s="320"/>
      <c r="B2" s="320"/>
      <c r="C2" s="320"/>
      <c r="D2" s="320"/>
      <c r="E2" s="320"/>
      <c r="F2" s="324"/>
      <c r="G2" s="322"/>
      <c r="H2" s="321"/>
      <c r="I2" s="322"/>
      <c r="J2" s="322"/>
      <c r="K2" s="322"/>
      <c r="L2" s="321"/>
      <c r="M2" s="320"/>
      <c r="N2" s="290"/>
      <c r="O2" s="285" t="s">
        <v>3</v>
      </c>
      <c r="P2" s="287" t="s">
        <v>145</v>
      </c>
      <c r="Q2" s="292" t="s">
        <v>58</v>
      </c>
      <c r="R2" s="322" t="s">
        <v>68</v>
      </c>
      <c r="S2" s="322" t="s">
        <v>69</v>
      </c>
      <c r="T2" s="322" t="s">
        <v>70</v>
      </c>
      <c r="U2" s="321" t="s">
        <v>71</v>
      </c>
    </row>
    <row r="3" spans="1:21" ht="20" thickBot="1" x14ac:dyDescent="0.3">
      <c r="A3" s="320"/>
      <c r="B3" s="320"/>
      <c r="C3" s="320"/>
      <c r="D3" s="320"/>
      <c r="E3" s="320"/>
      <c r="F3" s="324"/>
      <c r="G3" s="322"/>
      <c r="H3" s="321"/>
      <c r="I3" s="322"/>
      <c r="J3" s="322"/>
      <c r="K3" s="322"/>
      <c r="L3" s="321"/>
      <c r="M3" s="320"/>
      <c r="N3" s="291"/>
      <c r="O3" s="286"/>
      <c r="P3" s="288"/>
      <c r="Q3" s="293"/>
      <c r="R3" s="322"/>
      <c r="S3" s="322"/>
      <c r="T3" s="322"/>
      <c r="U3" s="321"/>
    </row>
    <row r="4" spans="1:21" ht="148.5" customHeight="1" thickBot="1" x14ac:dyDescent="0.3">
      <c r="A4" s="310" t="s">
        <v>18</v>
      </c>
      <c r="B4" s="310" t="s">
        <v>17</v>
      </c>
      <c r="C4" s="333">
        <v>2002</v>
      </c>
      <c r="D4" s="90" t="s">
        <v>46</v>
      </c>
      <c r="E4" s="121">
        <v>2007</v>
      </c>
      <c r="F4" s="13">
        <v>49000000</v>
      </c>
      <c r="G4" s="13">
        <v>4000000</v>
      </c>
      <c r="H4" s="166">
        <f>G4/F4</f>
        <v>8.1632653061224483E-2</v>
      </c>
      <c r="I4" s="118"/>
      <c r="J4" s="118"/>
      <c r="K4" s="118"/>
      <c r="L4" s="119"/>
      <c r="M4" s="90" t="s">
        <v>98</v>
      </c>
      <c r="N4" s="90" t="s">
        <v>202</v>
      </c>
      <c r="O4" s="120">
        <v>10016983</v>
      </c>
      <c r="P4" s="120">
        <v>2232821</v>
      </c>
      <c r="Q4" s="196">
        <f>P4/O4</f>
        <v>0.22290354291307074</v>
      </c>
      <c r="R4" s="13">
        <v>49000000</v>
      </c>
      <c r="S4" s="19"/>
      <c r="T4" s="19"/>
      <c r="U4" s="146"/>
    </row>
    <row r="5" spans="1:21" ht="70" customHeight="1" thickBot="1" x14ac:dyDescent="0.3">
      <c r="A5" s="310"/>
      <c r="B5" s="310"/>
      <c r="C5" s="333"/>
      <c r="D5" s="90"/>
      <c r="E5" s="121">
        <v>2008</v>
      </c>
      <c r="F5" s="13">
        <v>52300000</v>
      </c>
      <c r="G5" s="120">
        <v>5099275</v>
      </c>
      <c r="H5" s="188">
        <f t="shared" ref="H5:H14" si="0">G5/F5</f>
        <v>9.7500478011472269E-2</v>
      </c>
      <c r="I5" s="118"/>
      <c r="J5" s="118"/>
      <c r="K5" s="118"/>
      <c r="L5" s="119"/>
      <c r="M5" s="121" t="s">
        <v>99</v>
      </c>
      <c r="N5" s="90" t="s">
        <v>211</v>
      </c>
      <c r="O5" s="120">
        <v>12617778</v>
      </c>
      <c r="P5" s="120">
        <v>5099275</v>
      </c>
      <c r="Q5" s="196">
        <f>P5/O5</f>
        <v>0.40413415103673561</v>
      </c>
      <c r="R5" s="13">
        <v>52300000</v>
      </c>
      <c r="S5" s="19"/>
      <c r="T5" s="19"/>
      <c r="U5" s="146"/>
    </row>
    <row r="6" spans="1:21" ht="70" customHeight="1" thickBot="1" x14ac:dyDescent="0.3">
      <c r="A6" s="310"/>
      <c r="B6" s="310"/>
      <c r="C6" s="333"/>
      <c r="D6" s="90"/>
      <c r="E6" s="121">
        <v>2009</v>
      </c>
      <c r="F6" s="13">
        <v>41000000</v>
      </c>
      <c r="G6" s="120">
        <v>3953535</v>
      </c>
      <c r="H6" s="188">
        <f t="shared" si="0"/>
        <v>9.6427682926829267E-2</v>
      </c>
      <c r="I6" s="118"/>
      <c r="J6" s="118"/>
      <c r="K6" s="118"/>
      <c r="L6" s="119"/>
      <c r="M6" s="121" t="s">
        <v>99</v>
      </c>
      <c r="N6" s="90" t="s">
        <v>211</v>
      </c>
      <c r="O6" s="120">
        <v>11245414</v>
      </c>
      <c r="P6" s="120">
        <v>3953535</v>
      </c>
      <c r="Q6" s="196">
        <f>P6/O6</f>
        <v>0.35156864833966983</v>
      </c>
      <c r="R6" s="13">
        <v>41000000</v>
      </c>
      <c r="S6" s="19"/>
      <c r="T6" s="19"/>
      <c r="U6" s="146"/>
    </row>
    <row r="7" spans="1:21" ht="121.5" customHeight="1" thickBot="1" x14ac:dyDescent="0.3">
      <c r="A7" s="310"/>
      <c r="B7" s="310"/>
      <c r="C7" s="333"/>
      <c r="D7" s="90"/>
      <c r="E7" s="121">
        <v>2010</v>
      </c>
      <c r="F7" s="13">
        <v>54000000</v>
      </c>
      <c r="G7" s="120">
        <v>3905308</v>
      </c>
      <c r="H7" s="188">
        <f t="shared" si="0"/>
        <v>7.232051851851852E-2</v>
      </c>
      <c r="I7" s="118"/>
      <c r="J7" s="118"/>
      <c r="K7" s="118"/>
      <c r="L7" s="119"/>
      <c r="M7" s="90" t="s">
        <v>212</v>
      </c>
      <c r="N7" s="90" t="s">
        <v>211</v>
      </c>
      <c r="O7" s="120">
        <v>11529208</v>
      </c>
      <c r="P7" s="120">
        <v>3905308</v>
      </c>
      <c r="Q7" s="196">
        <f>P7/O7</f>
        <v>0.33873168044153595</v>
      </c>
      <c r="R7" s="13">
        <v>41000000</v>
      </c>
      <c r="S7" s="19"/>
      <c r="T7" s="19"/>
      <c r="U7" s="146"/>
    </row>
    <row r="8" spans="1:21" ht="86.25" customHeight="1" thickBot="1" x14ac:dyDescent="0.3">
      <c r="A8" s="310"/>
      <c r="B8" s="310"/>
      <c r="C8" s="333"/>
      <c r="D8" s="90" t="s">
        <v>48</v>
      </c>
      <c r="E8" s="121">
        <v>2011</v>
      </c>
      <c r="F8" s="116">
        <v>51000000</v>
      </c>
      <c r="G8" s="118"/>
      <c r="H8" s="118"/>
      <c r="I8" s="116">
        <v>51000000</v>
      </c>
      <c r="J8" s="116">
        <v>51000000</v>
      </c>
      <c r="K8" s="116">
        <f t="shared" ref="K8:K13" si="1">I8-J8</f>
        <v>0</v>
      </c>
      <c r="L8" s="117">
        <f t="shared" ref="L8:L13" si="2">J8/I8</f>
        <v>1</v>
      </c>
      <c r="M8" s="90" t="s">
        <v>100</v>
      </c>
      <c r="N8" s="90" t="s">
        <v>213</v>
      </c>
      <c r="O8" s="116">
        <v>51000000</v>
      </c>
      <c r="P8" s="19"/>
      <c r="Q8" s="146"/>
      <c r="R8" s="116">
        <v>51000000</v>
      </c>
      <c r="S8" s="116">
        <v>51000000</v>
      </c>
      <c r="T8" s="116">
        <f t="shared" ref="T8:T13" si="3">R8-S8</f>
        <v>0</v>
      </c>
      <c r="U8" s="117">
        <f t="shared" ref="U8:U13" si="4">S8/R8</f>
        <v>1</v>
      </c>
    </row>
    <row r="9" spans="1:21" ht="70" customHeight="1" thickBot="1" x14ac:dyDescent="0.3">
      <c r="A9" s="310"/>
      <c r="B9" s="310"/>
      <c r="C9" s="333"/>
      <c r="D9" s="90"/>
      <c r="E9" s="121">
        <v>2012</v>
      </c>
      <c r="F9" s="13">
        <v>54400000</v>
      </c>
      <c r="G9" s="120">
        <v>2141536</v>
      </c>
      <c r="H9" s="188">
        <f t="shared" si="0"/>
        <v>3.9366470588235294E-2</v>
      </c>
      <c r="I9" s="13">
        <v>54400000</v>
      </c>
      <c r="J9" s="13">
        <v>51000000</v>
      </c>
      <c r="K9" s="116">
        <f t="shared" si="1"/>
        <v>3400000</v>
      </c>
      <c r="L9" s="117">
        <f t="shared" si="2"/>
        <v>0.9375</v>
      </c>
      <c r="M9" s="90" t="s">
        <v>101</v>
      </c>
      <c r="N9" s="164" t="s">
        <v>214</v>
      </c>
      <c r="O9" s="120">
        <v>15713792</v>
      </c>
      <c r="P9" s="120">
        <v>2141536</v>
      </c>
      <c r="Q9" s="196">
        <f>P9/O9</f>
        <v>0.13628384542699815</v>
      </c>
      <c r="R9" s="120">
        <v>15713792</v>
      </c>
      <c r="S9" s="120">
        <v>15675183</v>
      </c>
      <c r="T9" s="120">
        <f t="shared" si="3"/>
        <v>38609</v>
      </c>
      <c r="U9" s="115">
        <f t="shared" si="4"/>
        <v>0.99754298644146489</v>
      </c>
    </row>
    <row r="10" spans="1:21" ht="70" customHeight="1" thickBot="1" x14ac:dyDescent="0.3">
      <c r="A10" s="310"/>
      <c r="B10" s="310"/>
      <c r="C10" s="333"/>
      <c r="D10" s="90" t="s">
        <v>47</v>
      </c>
      <c r="E10" s="121">
        <v>2013</v>
      </c>
      <c r="F10" s="13">
        <v>43400000</v>
      </c>
      <c r="G10" s="120">
        <v>3833773</v>
      </c>
      <c r="H10" s="188">
        <f t="shared" si="0"/>
        <v>8.8335783410138244E-2</v>
      </c>
      <c r="I10" s="13">
        <v>43400000</v>
      </c>
      <c r="J10" s="13">
        <v>31000000</v>
      </c>
      <c r="K10" s="116">
        <f t="shared" si="1"/>
        <v>12400000</v>
      </c>
      <c r="L10" s="117">
        <f t="shared" si="2"/>
        <v>0.7142857142857143</v>
      </c>
      <c r="M10" s="121"/>
      <c r="N10" s="164" t="s">
        <v>214</v>
      </c>
      <c r="O10" s="120">
        <v>32084204</v>
      </c>
      <c r="P10" s="120">
        <v>3833773</v>
      </c>
      <c r="Q10" s="196">
        <f>P10/O10</f>
        <v>0.11949098067073753</v>
      </c>
      <c r="R10" s="120">
        <v>32084204</v>
      </c>
      <c r="S10" s="120">
        <v>32046636</v>
      </c>
      <c r="T10" s="120">
        <f t="shared" si="3"/>
        <v>37568</v>
      </c>
      <c r="U10" s="115">
        <f t="shared" si="4"/>
        <v>0.99882908112665036</v>
      </c>
    </row>
    <row r="11" spans="1:21" ht="138.75" customHeight="1" thickBot="1" x14ac:dyDescent="0.3">
      <c r="A11" s="310"/>
      <c r="B11" s="310"/>
      <c r="C11" s="333"/>
      <c r="D11" s="90" t="s">
        <v>49</v>
      </c>
      <c r="E11" s="121">
        <v>2014</v>
      </c>
      <c r="F11" s="13">
        <v>49500000</v>
      </c>
      <c r="G11" s="120">
        <v>3293893</v>
      </c>
      <c r="H11" s="188">
        <f t="shared" si="0"/>
        <v>6.6543292929292924E-2</v>
      </c>
      <c r="I11" s="13">
        <v>49500000</v>
      </c>
      <c r="J11" s="13">
        <v>31700000</v>
      </c>
      <c r="K11" s="116">
        <f t="shared" si="1"/>
        <v>17800000</v>
      </c>
      <c r="L11" s="117">
        <f t="shared" si="2"/>
        <v>0.64040404040404042</v>
      </c>
      <c r="M11" s="90" t="s">
        <v>66</v>
      </c>
      <c r="N11" s="164" t="s">
        <v>214</v>
      </c>
      <c r="O11" s="120">
        <v>53462846</v>
      </c>
      <c r="P11" s="120">
        <v>3293893</v>
      </c>
      <c r="Q11" s="196">
        <f>P11/O11</f>
        <v>6.1610880198932919E-2</v>
      </c>
      <c r="R11" s="120">
        <v>53462846</v>
      </c>
      <c r="S11" s="120">
        <v>53335402</v>
      </c>
      <c r="T11" s="120">
        <f t="shared" si="3"/>
        <v>127444</v>
      </c>
      <c r="U11" s="115">
        <f t="shared" si="4"/>
        <v>0.99761621369726561</v>
      </c>
    </row>
    <row r="12" spans="1:21" ht="70" customHeight="1" thickBot="1" x14ac:dyDescent="0.3">
      <c r="A12" s="310"/>
      <c r="B12" s="310"/>
      <c r="C12" s="333"/>
      <c r="D12" s="164" t="s">
        <v>45</v>
      </c>
      <c r="E12" s="150">
        <v>2015</v>
      </c>
      <c r="F12" s="116">
        <v>52200000</v>
      </c>
      <c r="G12" s="178">
        <v>5508000</v>
      </c>
      <c r="H12" s="188">
        <f t="shared" si="0"/>
        <v>0.10551724137931034</v>
      </c>
      <c r="I12" s="116">
        <v>52200000</v>
      </c>
      <c r="J12" s="116">
        <v>33000000</v>
      </c>
      <c r="K12" s="116">
        <f t="shared" si="1"/>
        <v>19200000</v>
      </c>
      <c r="L12" s="117">
        <f t="shared" si="2"/>
        <v>0.63218390804597702</v>
      </c>
      <c r="M12" s="164" t="s">
        <v>143</v>
      </c>
      <c r="N12" s="164" t="s">
        <v>214</v>
      </c>
      <c r="O12" s="178">
        <v>47963000</v>
      </c>
      <c r="P12" s="178">
        <v>5508000</v>
      </c>
      <c r="Q12" s="197">
        <f>P12/O12</f>
        <v>0.11483852136021516</v>
      </c>
      <c r="R12" s="178">
        <v>47963000</v>
      </c>
      <c r="S12" s="178">
        <v>47511000</v>
      </c>
      <c r="T12" s="178">
        <f t="shared" si="3"/>
        <v>452000</v>
      </c>
      <c r="U12" s="152">
        <f t="shared" si="4"/>
        <v>0.99057606905322848</v>
      </c>
    </row>
    <row r="13" spans="1:21" ht="70" customHeight="1" thickBot="1" x14ac:dyDescent="0.3">
      <c r="A13" s="310"/>
      <c r="B13" s="310"/>
      <c r="C13" s="333"/>
      <c r="D13" s="90"/>
      <c r="E13" s="121">
        <v>2016</v>
      </c>
      <c r="F13" s="13">
        <v>34000000</v>
      </c>
      <c r="G13" s="120">
        <v>7370000</v>
      </c>
      <c r="H13" s="188">
        <f t="shared" si="0"/>
        <v>0.21676470588235294</v>
      </c>
      <c r="I13" s="13">
        <v>34000000</v>
      </c>
      <c r="J13" s="13">
        <v>21500000</v>
      </c>
      <c r="K13" s="13">
        <f t="shared" si="1"/>
        <v>12500000</v>
      </c>
      <c r="L13" s="166">
        <f t="shared" si="2"/>
        <v>0.63235294117647056</v>
      </c>
      <c r="M13" s="121" t="s">
        <v>85</v>
      </c>
      <c r="N13" s="90" t="s">
        <v>215</v>
      </c>
      <c r="O13" s="120">
        <v>29752000</v>
      </c>
      <c r="P13" s="120">
        <v>7370000</v>
      </c>
      <c r="Q13" s="196">
        <f>P13/O13</f>
        <v>0.24771443936542081</v>
      </c>
      <c r="R13" s="120">
        <v>29752000</v>
      </c>
      <c r="S13" s="120">
        <v>29281000</v>
      </c>
      <c r="T13" s="120">
        <f t="shared" si="3"/>
        <v>471000</v>
      </c>
      <c r="U13" s="115">
        <f t="shared" si="4"/>
        <v>0.98416913148695884</v>
      </c>
    </row>
    <row r="14" spans="1:21" ht="70" customHeight="1" thickBot="1" x14ac:dyDescent="0.3">
      <c r="A14" s="310"/>
      <c r="B14" s="310"/>
      <c r="C14" s="333"/>
      <c r="D14" s="90"/>
      <c r="E14" s="121">
        <v>2017</v>
      </c>
      <c r="F14" s="13">
        <v>73400000</v>
      </c>
      <c r="G14" s="120">
        <v>6438000</v>
      </c>
      <c r="H14" s="188">
        <f t="shared" si="0"/>
        <v>8.7711171662125345E-2</v>
      </c>
      <c r="I14" s="13">
        <v>73400000</v>
      </c>
      <c r="J14" s="13">
        <v>58000000</v>
      </c>
      <c r="K14" s="13">
        <f>I14-J14</f>
        <v>15400000</v>
      </c>
      <c r="L14" s="166">
        <f>J14/I14</f>
        <v>0.7901907356948229</v>
      </c>
      <c r="M14" s="121"/>
      <c r="N14" s="90" t="s">
        <v>126</v>
      </c>
      <c r="O14" s="15">
        <v>34100000</v>
      </c>
      <c r="P14" s="19"/>
      <c r="Q14" s="146"/>
      <c r="R14" s="19"/>
      <c r="S14" s="146"/>
      <c r="T14" s="19"/>
      <c r="U14" s="146"/>
    </row>
    <row r="15" spans="1:21" x14ac:dyDescent="0.25">
      <c r="D15" s="12"/>
      <c r="E15" s="14"/>
      <c r="F15" s="68"/>
      <c r="G15" s="45"/>
      <c r="H15" s="68"/>
      <c r="I15" s="68"/>
      <c r="J15" s="68"/>
      <c r="K15" s="69"/>
      <c r="L15" s="33"/>
      <c r="M15" s="33"/>
      <c r="N15" s="40"/>
      <c r="P15" s="41"/>
      <c r="Q15" s="40"/>
      <c r="T15" s="41"/>
      <c r="U15" s="26"/>
    </row>
    <row r="16" spans="1:21" x14ac:dyDescent="0.25">
      <c r="A16" s="12"/>
      <c r="B16" s="14"/>
      <c r="C16" s="68"/>
      <c r="D16" s="43"/>
      <c r="E16" s="68"/>
      <c r="F16" s="45"/>
      <c r="G16" s="68"/>
      <c r="H16" s="68"/>
      <c r="I16" s="77"/>
      <c r="J16" s="33"/>
      <c r="K16" s="40"/>
      <c r="L16" s="41"/>
      <c r="M16" s="41"/>
      <c r="N16" s="41"/>
      <c r="Q16" s="40"/>
      <c r="R16" s="41"/>
      <c r="S16" s="26"/>
      <c r="T16" s="26"/>
      <c r="U16" s="26"/>
    </row>
    <row r="17" spans="1:21" x14ac:dyDescent="0.25">
      <c r="A17" s="276" t="s">
        <v>180</v>
      </c>
      <c r="B17" s="276"/>
      <c r="C17" s="276"/>
      <c r="D17" s="43"/>
      <c r="E17" s="68"/>
      <c r="F17" s="45"/>
      <c r="G17" s="68"/>
      <c r="H17" s="68"/>
      <c r="I17" s="77"/>
      <c r="J17" s="33"/>
      <c r="K17" s="40"/>
      <c r="L17" s="41"/>
      <c r="M17" s="41"/>
      <c r="N17" s="41"/>
      <c r="Q17" s="40"/>
      <c r="R17" s="41"/>
      <c r="S17" s="26"/>
      <c r="T17" s="26"/>
      <c r="U17" s="26"/>
    </row>
    <row r="18" spans="1:21" ht="15.75" customHeight="1" x14ac:dyDescent="0.25">
      <c r="A18" s="277" t="s">
        <v>39</v>
      </c>
      <c r="B18" s="277"/>
      <c r="C18" s="277"/>
      <c r="D18" s="43"/>
      <c r="E18" s="68"/>
      <c r="F18" s="45"/>
      <c r="G18" s="68"/>
      <c r="H18" s="68"/>
      <c r="I18" s="77"/>
      <c r="J18" s="33"/>
      <c r="K18" s="40"/>
      <c r="L18" s="41"/>
      <c r="M18" s="41"/>
      <c r="N18" s="41"/>
      <c r="Q18" s="40"/>
      <c r="R18" s="41"/>
      <c r="S18" s="26"/>
      <c r="T18" s="26"/>
      <c r="U18" s="26"/>
    </row>
    <row r="19" spans="1:21" x14ac:dyDescent="0.25">
      <c r="A19" s="278" t="s">
        <v>38</v>
      </c>
      <c r="B19" s="278"/>
      <c r="C19" s="278"/>
      <c r="D19" s="43"/>
      <c r="E19" s="68"/>
      <c r="F19" s="45"/>
      <c r="G19" s="68"/>
      <c r="H19" s="68"/>
      <c r="I19" s="77"/>
      <c r="J19" s="33"/>
      <c r="K19" s="40"/>
      <c r="L19" s="41"/>
      <c r="M19" s="41"/>
      <c r="N19" s="41"/>
      <c r="Q19" s="40"/>
      <c r="R19" s="41"/>
      <c r="S19" s="26"/>
      <c r="T19" s="26"/>
      <c r="U19" s="26"/>
    </row>
    <row r="20" spans="1:21" x14ac:dyDescent="0.25">
      <c r="A20" s="279" t="s">
        <v>113</v>
      </c>
      <c r="B20" s="279"/>
      <c r="C20" s="279"/>
      <c r="D20" s="43"/>
      <c r="E20" s="68"/>
      <c r="F20" s="45"/>
      <c r="G20" s="68"/>
      <c r="H20" s="68"/>
      <c r="I20" s="77"/>
      <c r="J20" s="33"/>
      <c r="K20" s="40"/>
      <c r="L20" s="41"/>
      <c r="M20" s="41"/>
      <c r="N20" s="41"/>
      <c r="Q20" s="40"/>
      <c r="R20" s="41"/>
      <c r="S20" s="26"/>
      <c r="T20" s="26"/>
      <c r="U20" s="26"/>
    </row>
    <row r="21" spans="1:21" x14ac:dyDescent="0.25">
      <c r="A21" s="306" t="s">
        <v>227</v>
      </c>
      <c r="B21" s="306"/>
      <c r="C21" s="306"/>
      <c r="H21" s="36"/>
      <c r="M21" s="33"/>
      <c r="N21" s="33"/>
    </row>
    <row r="22" spans="1:21" x14ac:dyDescent="0.25">
      <c r="H22" s="36"/>
      <c r="M22" s="33"/>
      <c r="N22" s="33"/>
    </row>
    <row r="23" spans="1:21" x14ac:dyDescent="0.25">
      <c r="H23" s="36"/>
      <c r="M23" s="33"/>
      <c r="N23" s="33"/>
    </row>
    <row r="24" spans="1:21" x14ac:dyDescent="0.25">
      <c r="H24" s="36"/>
      <c r="M24" s="33"/>
      <c r="N24" s="33"/>
    </row>
    <row r="25" spans="1:21" x14ac:dyDescent="0.25">
      <c r="H25" s="36"/>
      <c r="M25" s="33"/>
      <c r="N25" s="33"/>
    </row>
    <row r="26" spans="1:21" x14ac:dyDescent="0.25">
      <c r="H26" s="36"/>
      <c r="M26" s="33"/>
      <c r="N26" s="33"/>
    </row>
    <row r="27" spans="1:21" x14ac:dyDescent="0.25">
      <c r="H27" s="36"/>
      <c r="M27" s="33"/>
      <c r="N27" s="33"/>
    </row>
    <row r="28" spans="1:21" x14ac:dyDescent="0.25">
      <c r="H28" s="36"/>
      <c r="M28" s="33"/>
      <c r="N28" s="33"/>
    </row>
    <row r="29" spans="1:21" x14ac:dyDescent="0.25">
      <c r="H29" s="36"/>
      <c r="M29" s="33"/>
      <c r="N29" s="33"/>
    </row>
    <row r="30" spans="1:21" x14ac:dyDescent="0.25">
      <c r="H30" s="36"/>
      <c r="M30" s="33"/>
      <c r="N30" s="33"/>
    </row>
    <row r="31" spans="1:21" x14ac:dyDescent="0.25">
      <c r="H31" s="36"/>
      <c r="M31" s="33"/>
      <c r="N31" s="33"/>
    </row>
    <row r="32" spans="1:21" x14ac:dyDescent="0.25">
      <c r="H32" s="36"/>
      <c r="M32" s="33"/>
      <c r="N32" s="33"/>
    </row>
    <row r="33" spans="8:14" x14ac:dyDescent="0.25">
      <c r="H33" s="36"/>
      <c r="M33" s="33"/>
      <c r="N33" s="33"/>
    </row>
    <row r="34" spans="8:14" x14ac:dyDescent="0.25">
      <c r="H34" s="36"/>
      <c r="M34" s="33"/>
      <c r="N34" s="33"/>
    </row>
    <row r="35" spans="8:14" x14ac:dyDescent="0.25">
      <c r="H35" s="36"/>
      <c r="M35" s="33"/>
      <c r="N35" s="33"/>
    </row>
    <row r="36" spans="8:14" x14ac:dyDescent="0.25">
      <c r="H36" s="36"/>
      <c r="M36" s="33"/>
      <c r="N36" s="33"/>
    </row>
    <row r="37" spans="8:14" x14ac:dyDescent="0.25">
      <c r="H37" s="36"/>
      <c r="M37" s="33"/>
      <c r="N37" s="33"/>
    </row>
    <row r="38" spans="8:14" x14ac:dyDescent="0.25">
      <c r="H38" s="36"/>
      <c r="M38" s="33"/>
      <c r="N38" s="33"/>
    </row>
    <row r="39" spans="8:14" x14ac:dyDescent="0.25">
      <c r="H39" s="36"/>
      <c r="M39" s="33"/>
      <c r="N39" s="33"/>
    </row>
    <row r="40" spans="8:14" x14ac:dyDescent="0.25">
      <c r="H40" s="36"/>
      <c r="M40" s="33"/>
      <c r="N40" s="33"/>
    </row>
    <row r="41" spans="8:14" x14ac:dyDescent="0.25">
      <c r="H41" s="36"/>
      <c r="M41" s="33"/>
      <c r="N41" s="33"/>
    </row>
    <row r="42" spans="8:14" x14ac:dyDescent="0.25">
      <c r="H42" s="36"/>
      <c r="M42" s="33"/>
      <c r="N42" s="33"/>
    </row>
    <row r="43" spans="8:14" x14ac:dyDescent="0.25">
      <c r="H43" s="36"/>
      <c r="M43" s="33"/>
      <c r="N43" s="33"/>
    </row>
    <row r="44" spans="8:14" x14ac:dyDescent="0.25">
      <c r="H44" s="36"/>
      <c r="M44" s="33"/>
      <c r="N44" s="33"/>
    </row>
    <row r="45" spans="8:14" x14ac:dyDescent="0.25">
      <c r="H45" s="36"/>
      <c r="M45" s="33"/>
      <c r="N45" s="33"/>
    </row>
    <row r="46" spans="8:14" x14ac:dyDescent="0.25">
      <c r="H46" s="36"/>
      <c r="M46" s="33"/>
      <c r="N46" s="33"/>
    </row>
    <row r="47" spans="8:14" x14ac:dyDescent="0.25">
      <c r="H47" s="36"/>
      <c r="M47" s="33"/>
      <c r="N47" s="33"/>
    </row>
    <row r="48" spans="8:14" x14ac:dyDescent="0.25">
      <c r="H48" s="36"/>
      <c r="M48" s="33"/>
      <c r="N48" s="33"/>
    </row>
    <row r="49" spans="8:14" x14ac:dyDescent="0.25">
      <c r="H49" s="36"/>
      <c r="M49" s="33"/>
      <c r="N49" s="33"/>
    </row>
    <row r="50" spans="8:14" x14ac:dyDescent="0.25">
      <c r="H50" s="36"/>
      <c r="M50" s="33"/>
      <c r="N50" s="33"/>
    </row>
    <row r="51" spans="8:14" x14ac:dyDescent="0.25">
      <c r="H51" s="36"/>
      <c r="M51" s="33"/>
      <c r="N51" s="33"/>
    </row>
    <row r="52" spans="8:14" x14ac:dyDescent="0.25">
      <c r="H52" s="36"/>
      <c r="M52" s="33"/>
      <c r="N52" s="33"/>
    </row>
    <row r="53" spans="8:14" x14ac:dyDescent="0.25">
      <c r="H53" s="36"/>
      <c r="M53" s="33"/>
      <c r="N53" s="33"/>
    </row>
    <row r="54" spans="8:14" x14ac:dyDescent="0.25">
      <c r="H54" s="36"/>
      <c r="M54" s="33"/>
      <c r="N54" s="33"/>
    </row>
    <row r="55" spans="8:14" x14ac:dyDescent="0.25">
      <c r="H55" s="36"/>
      <c r="M55" s="33"/>
      <c r="N55" s="33"/>
    </row>
  </sheetData>
  <mergeCells count="31">
    <mergeCell ref="A17:C17"/>
    <mergeCell ref="A18:C18"/>
    <mergeCell ref="A19:C19"/>
    <mergeCell ref="A20:C20"/>
    <mergeCell ref="A21:C21"/>
    <mergeCell ref="A1:A3"/>
    <mergeCell ref="B1:B3"/>
    <mergeCell ref="C1:C3"/>
    <mergeCell ref="E1:E3"/>
    <mergeCell ref="D1:D3"/>
    <mergeCell ref="M1:M3"/>
    <mergeCell ref="H1:H3"/>
    <mergeCell ref="L1:L3"/>
    <mergeCell ref="I1:I3"/>
    <mergeCell ref="K1:K3"/>
    <mergeCell ref="T2:T3"/>
    <mergeCell ref="U2:U3"/>
    <mergeCell ref="A4:A14"/>
    <mergeCell ref="B4:B14"/>
    <mergeCell ref="C4:C14"/>
    <mergeCell ref="F1:F3"/>
    <mergeCell ref="O1:Q1"/>
    <mergeCell ref="R1:U1"/>
    <mergeCell ref="G1:G3"/>
    <mergeCell ref="J1:J3"/>
    <mergeCell ref="O2:O3"/>
    <mergeCell ref="P2:P3"/>
    <mergeCell ref="Q2:Q3"/>
    <mergeCell ref="R2:R3"/>
    <mergeCell ref="S2:S3"/>
    <mergeCell ref="N1:N3"/>
  </mergeCells>
  <pageMargins left="0.7" right="0.7" top="0.75" bottom="0.75" header="0.3" footer="0.3"/>
  <pageSetup paperSize="9" scale="2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V39"/>
  <sheetViews>
    <sheetView topLeftCell="A2" zoomScale="75" zoomScaleNormal="75" workbookViewId="0">
      <selection activeCell="D5" sqref="A5:XFD5"/>
    </sheetView>
  </sheetViews>
  <sheetFormatPr baseColWidth="10" defaultColWidth="8.83203125" defaultRowHeight="19" x14ac:dyDescent="0.25"/>
  <cols>
    <col min="1" max="3" width="20.6640625" style="254" customWidth="1"/>
    <col min="4" max="4" width="20.6640625" style="247" customWidth="1"/>
    <col min="5" max="5" width="30.6640625" style="248" customWidth="1"/>
    <col min="6" max="7" width="30.6640625" style="249" customWidth="1"/>
    <col min="8" max="8" width="30.6640625" style="241" customWidth="1"/>
    <col min="9" max="11" width="30.6640625" style="250" customWidth="1"/>
    <col min="12" max="12" width="30.6640625" style="251" customWidth="1"/>
    <col min="13" max="14" width="40.6640625" style="244" hidden="1" customWidth="1"/>
    <col min="15" max="15" width="19.33203125" style="249" hidden="1" customWidth="1"/>
    <col min="16" max="16" width="17.6640625" style="252" hidden="1" customWidth="1"/>
    <col min="17" max="17" width="17.6640625" style="241" hidden="1" customWidth="1"/>
    <col min="18" max="20" width="17.6640625" style="252" hidden="1" customWidth="1"/>
    <col min="21" max="21" width="17.6640625" style="241" hidden="1" customWidth="1"/>
    <col min="22" max="22" width="8.83203125" style="245"/>
    <col min="23" max="16384" width="8.83203125" style="244"/>
  </cols>
  <sheetData>
    <row r="1" spans="1:22" ht="6" hidden="1" customHeight="1" thickBot="1" x14ac:dyDescent="0.3">
      <c r="A1" s="238" t="s">
        <v>51</v>
      </c>
      <c r="B1" s="238"/>
      <c r="C1" s="238"/>
      <c r="D1" s="239"/>
      <c r="E1" s="238"/>
      <c r="F1" s="240"/>
      <c r="G1" s="240"/>
      <c r="I1" s="242"/>
      <c r="J1" s="242"/>
      <c r="K1" s="242"/>
      <c r="L1" s="243"/>
      <c r="O1" s="244"/>
      <c r="P1" s="244"/>
      <c r="Q1" s="244"/>
      <c r="R1" s="244"/>
      <c r="S1" s="244"/>
      <c r="T1" s="244"/>
      <c r="U1" s="244"/>
    </row>
    <row r="2" spans="1:22" ht="15" customHeight="1" thickBot="1" x14ac:dyDescent="0.3">
      <c r="A2" s="314" t="s">
        <v>5</v>
      </c>
      <c r="B2" s="314" t="s">
        <v>0</v>
      </c>
      <c r="C2" s="314" t="s">
        <v>1</v>
      </c>
      <c r="D2" s="314" t="s">
        <v>30</v>
      </c>
      <c r="E2" s="314" t="s">
        <v>2</v>
      </c>
      <c r="F2" s="308" t="s">
        <v>3</v>
      </c>
      <c r="G2" s="307" t="s">
        <v>4</v>
      </c>
      <c r="H2" s="309" t="s">
        <v>58</v>
      </c>
      <c r="I2" s="307" t="s">
        <v>68</v>
      </c>
      <c r="J2" s="307" t="s">
        <v>69</v>
      </c>
      <c r="K2" s="307" t="s">
        <v>70</v>
      </c>
      <c r="L2" s="309" t="s">
        <v>71</v>
      </c>
      <c r="M2" s="314" t="s">
        <v>59</v>
      </c>
      <c r="N2" s="311" t="s">
        <v>147</v>
      </c>
      <c r="O2" s="337" t="s">
        <v>93</v>
      </c>
      <c r="P2" s="337"/>
      <c r="Q2" s="337"/>
      <c r="R2" s="337" t="s">
        <v>93</v>
      </c>
      <c r="S2" s="337"/>
      <c r="T2" s="337"/>
      <c r="U2" s="337"/>
      <c r="V2" s="244"/>
    </row>
    <row r="3" spans="1:22" ht="20" thickBot="1" x14ac:dyDescent="0.3">
      <c r="A3" s="314"/>
      <c r="B3" s="314"/>
      <c r="C3" s="314"/>
      <c r="D3" s="314"/>
      <c r="E3" s="314"/>
      <c r="F3" s="308"/>
      <c r="G3" s="307"/>
      <c r="H3" s="309"/>
      <c r="I3" s="307"/>
      <c r="J3" s="307"/>
      <c r="K3" s="307"/>
      <c r="L3" s="309"/>
      <c r="M3" s="314"/>
      <c r="N3" s="312"/>
      <c r="O3" s="308" t="s">
        <v>3</v>
      </c>
      <c r="P3" s="307" t="s">
        <v>108</v>
      </c>
      <c r="Q3" s="309" t="s">
        <v>58</v>
      </c>
      <c r="R3" s="307" t="s">
        <v>68</v>
      </c>
      <c r="S3" s="307" t="s">
        <v>69</v>
      </c>
      <c r="T3" s="307" t="s">
        <v>70</v>
      </c>
      <c r="U3" s="309" t="s">
        <v>71</v>
      </c>
      <c r="V3" s="244"/>
    </row>
    <row r="4" spans="1:22" s="246" customFormat="1" ht="20" thickBot="1" x14ac:dyDescent="0.25">
      <c r="A4" s="314"/>
      <c r="B4" s="314"/>
      <c r="C4" s="314"/>
      <c r="D4" s="314"/>
      <c r="E4" s="314"/>
      <c r="F4" s="308"/>
      <c r="G4" s="307"/>
      <c r="H4" s="309"/>
      <c r="I4" s="307"/>
      <c r="J4" s="307"/>
      <c r="K4" s="307"/>
      <c r="L4" s="309"/>
      <c r="M4" s="314"/>
      <c r="N4" s="313"/>
      <c r="O4" s="308"/>
      <c r="P4" s="307"/>
      <c r="Q4" s="309"/>
      <c r="R4" s="307"/>
      <c r="S4" s="307"/>
      <c r="T4" s="307"/>
      <c r="U4" s="309"/>
    </row>
    <row r="5" spans="1:22" s="246" customFormat="1" ht="70" customHeight="1" thickBot="1" x14ac:dyDescent="0.3">
      <c r="A5" s="310" t="s">
        <v>20</v>
      </c>
      <c r="B5" s="310" t="s">
        <v>19</v>
      </c>
      <c r="C5" s="310">
        <v>2007</v>
      </c>
      <c r="D5" s="221"/>
      <c r="E5" s="222">
        <v>2007</v>
      </c>
      <c r="F5" s="201"/>
      <c r="G5" s="201"/>
      <c r="H5" s="202"/>
      <c r="I5" s="203"/>
      <c r="J5" s="203"/>
      <c r="K5" s="203"/>
      <c r="L5" s="204"/>
      <c r="M5" s="221" t="s">
        <v>67</v>
      </c>
      <c r="N5" s="221"/>
      <c r="O5" s="203"/>
      <c r="P5" s="203"/>
      <c r="Q5" s="204"/>
      <c r="R5" s="203"/>
      <c r="S5" s="203"/>
      <c r="T5" s="205"/>
      <c r="U5" s="204"/>
    </row>
    <row r="6" spans="1:22" ht="70" customHeight="1" thickBot="1" x14ac:dyDescent="0.3">
      <c r="A6" s="310"/>
      <c r="B6" s="310"/>
      <c r="C6" s="310"/>
      <c r="D6" s="221"/>
      <c r="E6" s="222">
        <v>2008</v>
      </c>
      <c r="F6" s="13">
        <v>2700000</v>
      </c>
      <c r="G6" s="13">
        <v>-905000</v>
      </c>
      <c r="H6" s="166">
        <f>G6/F6</f>
        <v>-0.3351851851851852</v>
      </c>
      <c r="I6" s="13">
        <v>2700000</v>
      </c>
      <c r="J6" s="19"/>
      <c r="K6" s="19"/>
      <c r="L6" s="146"/>
      <c r="M6" s="222"/>
      <c r="N6" s="150" t="s">
        <v>203</v>
      </c>
      <c r="O6" s="114">
        <v>2700004</v>
      </c>
      <c r="P6" s="114">
        <v>-648324</v>
      </c>
      <c r="Q6" s="115">
        <f t="shared" ref="Q6:Q14" si="0">P6/O6</f>
        <v>-0.24011964426719368</v>
      </c>
      <c r="R6" s="118"/>
      <c r="S6" s="118"/>
      <c r="T6" s="118"/>
      <c r="U6" s="119"/>
      <c r="V6" s="244"/>
    </row>
    <row r="7" spans="1:22" ht="97.5" customHeight="1" thickBot="1" x14ac:dyDescent="0.3">
      <c r="A7" s="310"/>
      <c r="B7" s="310"/>
      <c r="C7" s="310"/>
      <c r="D7" s="221"/>
      <c r="E7" s="222">
        <v>2009</v>
      </c>
      <c r="F7" s="13">
        <v>13090000</v>
      </c>
      <c r="G7" s="114">
        <v>250118</v>
      </c>
      <c r="H7" s="188">
        <f t="shared" ref="H7:H15" si="1">G7/F7</f>
        <v>1.9107563025210085E-2</v>
      </c>
      <c r="I7" s="13">
        <v>13090000</v>
      </c>
      <c r="J7" s="19"/>
      <c r="K7" s="19"/>
      <c r="L7" s="146"/>
      <c r="M7" s="221" t="s">
        <v>185</v>
      </c>
      <c r="N7" s="164" t="s">
        <v>216</v>
      </c>
      <c r="O7" s="114">
        <v>3070084</v>
      </c>
      <c r="P7" s="114">
        <v>250118</v>
      </c>
      <c r="Q7" s="115">
        <f t="shared" si="0"/>
        <v>8.1469432106743664E-2</v>
      </c>
      <c r="R7" s="118"/>
      <c r="S7" s="118"/>
      <c r="T7" s="118"/>
      <c r="U7" s="119"/>
      <c r="V7" s="244"/>
    </row>
    <row r="8" spans="1:22" ht="70" customHeight="1" thickBot="1" x14ac:dyDescent="0.3">
      <c r="A8" s="310"/>
      <c r="B8" s="310"/>
      <c r="C8" s="310"/>
      <c r="D8" s="221"/>
      <c r="E8" s="222">
        <v>2010</v>
      </c>
      <c r="F8" s="13">
        <v>21160000</v>
      </c>
      <c r="G8" s="114">
        <v>1227750</v>
      </c>
      <c r="H8" s="188">
        <f t="shared" si="1"/>
        <v>5.8022211720226841E-2</v>
      </c>
      <c r="I8" s="13">
        <v>21160000</v>
      </c>
      <c r="J8" s="19"/>
      <c r="K8" s="19"/>
      <c r="L8" s="146"/>
      <c r="M8" s="222"/>
      <c r="N8" s="164" t="s">
        <v>216</v>
      </c>
      <c r="O8" s="114">
        <v>3429080</v>
      </c>
      <c r="P8" s="114">
        <v>1227750</v>
      </c>
      <c r="Q8" s="115">
        <f t="shared" si="0"/>
        <v>0.35804064063830532</v>
      </c>
      <c r="R8" s="118"/>
      <c r="S8" s="118"/>
      <c r="T8" s="118"/>
      <c r="U8" s="119"/>
      <c r="V8" s="244"/>
    </row>
    <row r="9" spans="1:22" ht="70" customHeight="1" thickBot="1" x14ac:dyDescent="0.3">
      <c r="A9" s="310"/>
      <c r="B9" s="310"/>
      <c r="C9" s="310"/>
      <c r="D9" s="221"/>
      <c r="E9" s="222">
        <v>2011</v>
      </c>
      <c r="F9" s="13">
        <v>29000000</v>
      </c>
      <c r="G9" s="114">
        <v>1972905</v>
      </c>
      <c r="H9" s="188">
        <f t="shared" si="1"/>
        <v>6.8031206896551719E-2</v>
      </c>
      <c r="I9" s="13">
        <v>29000000</v>
      </c>
      <c r="J9" s="13">
        <v>20500000</v>
      </c>
      <c r="K9" s="13">
        <f t="shared" ref="K9:K14" si="2">I9-J9</f>
        <v>8500000</v>
      </c>
      <c r="L9" s="166">
        <f>J9/I9</f>
        <v>0.7068965517241379</v>
      </c>
      <c r="M9" s="222"/>
      <c r="N9" s="164" t="s">
        <v>216</v>
      </c>
      <c r="O9" s="114">
        <v>3947204</v>
      </c>
      <c r="P9" s="114">
        <v>1972905</v>
      </c>
      <c r="Q9" s="115">
        <f t="shared" si="0"/>
        <v>0.49982341931149238</v>
      </c>
      <c r="R9" s="118"/>
      <c r="S9" s="118"/>
      <c r="T9" s="118"/>
      <c r="U9" s="119"/>
      <c r="V9" s="244"/>
    </row>
    <row r="10" spans="1:22" ht="124.5" customHeight="1" thickBot="1" x14ac:dyDescent="0.3">
      <c r="A10" s="310"/>
      <c r="B10" s="310"/>
      <c r="C10" s="310"/>
      <c r="D10" s="221" t="s">
        <v>50</v>
      </c>
      <c r="E10" s="222">
        <v>2012</v>
      </c>
      <c r="F10" s="13">
        <v>45000000</v>
      </c>
      <c r="G10" s="114">
        <v>4659562</v>
      </c>
      <c r="H10" s="188">
        <f t="shared" si="1"/>
        <v>0.10354582222222222</v>
      </c>
      <c r="I10" s="13">
        <v>45000000</v>
      </c>
      <c r="J10" s="13">
        <v>29000000</v>
      </c>
      <c r="K10" s="13">
        <f t="shared" si="2"/>
        <v>16000000</v>
      </c>
      <c r="L10" s="166">
        <f>J10/I10</f>
        <v>0.64444444444444449</v>
      </c>
      <c r="M10" s="222"/>
      <c r="N10" s="164" t="s">
        <v>216</v>
      </c>
      <c r="O10" s="114">
        <v>8577160</v>
      </c>
      <c r="P10" s="114">
        <v>4659562</v>
      </c>
      <c r="Q10" s="115">
        <f t="shared" si="0"/>
        <v>0.54325231195407342</v>
      </c>
      <c r="R10" s="118"/>
      <c r="S10" s="118"/>
      <c r="T10" s="118"/>
      <c r="U10" s="119"/>
      <c r="V10" s="244"/>
    </row>
    <row r="11" spans="1:22" ht="70" customHeight="1" thickBot="1" x14ac:dyDescent="0.3">
      <c r="A11" s="310"/>
      <c r="B11" s="310"/>
      <c r="C11" s="310"/>
      <c r="D11" s="221"/>
      <c r="E11" s="222">
        <v>2013</v>
      </c>
      <c r="F11" s="13">
        <v>36000000</v>
      </c>
      <c r="G11" s="114">
        <v>1464294</v>
      </c>
      <c r="H11" s="188">
        <f t="shared" si="1"/>
        <v>4.0674833333333334E-2</v>
      </c>
      <c r="I11" s="13">
        <v>36000000</v>
      </c>
      <c r="J11" s="13">
        <v>17600000</v>
      </c>
      <c r="K11" s="13">
        <f t="shared" si="2"/>
        <v>18400000</v>
      </c>
      <c r="L11" s="166">
        <f>J11/I11</f>
        <v>0.48888888888888887</v>
      </c>
      <c r="M11" s="222"/>
      <c r="N11" s="164" t="s">
        <v>216</v>
      </c>
      <c r="O11" s="114">
        <v>4416868</v>
      </c>
      <c r="P11" s="114">
        <v>1464294</v>
      </c>
      <c r="Q11" s="115">
        <f t="shared" si="0"/>
        <v>0.33152315169934893</v>
      </c>
      <c r="R11" s="114">
        <v>4416868</v>
      </c>
      <c r="S11" s="120">
        <f>R11*U11</f>
        <v>2826795.52</v>
      </c>
      <c r="T11" s="120">
        <f>R11-S11</f>
        <v>1590072.48</v>
      </c>
      <c r="U11" s="115">
        <v>0.64</v>
      </c>
      <c r="V11" s="244"/>
    </row>
    <row r="12" spans="1:22" ht="70" customHeight="1" thickBot="1" x14ac:dyDescent="0.3">
      <c r="A12" s="310"/>
      <c r="B12" s="310"/>
      <c r="C12" s="310"/>
      <c r="D12" s="221"/>
      <c r="E12" s="222">
        <v>2014</v>
      </c>
      <c r="F12" s="13">
        <v>53400000</v>
      </c>
      <c r="G12" s="114">
        <v>1848791</v>
      </c>
      <c r="H12" s="188">
        <f t="shared" si="1"/>
        <v>3.4621554307116102E-2</v>
      </c>
      <c r="I12" s="13">
        <v>53400000</v>
      </c>
      <c r="J12" s="13">
        <v>13200000</v>
      </c>
      <c r="K12" s="13">
        <f t="shared" si="2"/>
        <v>40200000</v>
      </c>
      <c r="L12" s="166">
        <f>J12/I12</f>
        <v>0.24719101123595505</v>
      </c>
      <c r="M12" s="222"/>
      <c r="N12" s="164" t="s">
        <v>216</v>
      </c>
      <c r="O12" s="114">
        <v>7095639</v>
      </c>
      <c r="P12" s="114">
        <v>1848791</v>
      </c>
      <c r="Q12" s="115">
        <f t="shared" si="0"/>
        <v>0.26055313693382653</v>
      </c>
      <c r="R12" s="114">
        <v>7095639</v>
      </c>
      <c r="S12" s="120">
        <f>R12*U12</f>
        <v>2838255.6</v>
      </c>
      <c r="T12" s="120">
        <f>R12-S12</f>
        <v>4257383.4000000004</v>
      </c>
      <c r="U12" s="115">
        <v>0.4</v>
      </c>
      <c r="V12" s="244"/>
    </row>
    <row r="13" spans="1:22" ht="70" customHeight="1" thickBot="1" x14ac:dyDescent="0.3">
      <c r="A13" s="310"/>
      <c r="B13" s="310"/>
      <c r="C13" s="310"/>
      <c r="D13" s="221"/>
      <c r="E13" s="222">
        <v>2015</v>
      </c>
      <c r="F13" s="13">
        <v>79400000</v>
      </c>
      <c r="G13" s="114">
        <v>3958424</v>
      </c>
      <c r="H13" s="188">
        <f t="shared" si="1"/>
        <v>4.9854206549118388E-2</v>
      </c>
      <c r="I13" s="13">
        <v>79400000</v>
      </c>
      <c r="J13" s="177">
        <f>I13*36%</f>
        <v>28584000</v>
      </c>
      <c r="K13" s="206">
        <f t="shared" si="2"/>
        <v>50816000</v>
      </c>
      <c r="L13" s="196">
        <v>0.38</v>
      </c>
      <c r="M13" s="221" t="s">
        <v>186</v>
      </c>
      <c r="N13" s="164" t="s">
        <v>217</v>
      </c>
      <c r="O13" s="114">
        <v>7499009</v>
      </c>
      <c r="P13" s="114">
        <v>3958424</v>
      </c>
      <c r="Q13" s="115">
        <f t="shared" si="0"/>
        <v>0.52785961451706487</v>
      </c>
      <c r="R13" s="114">
        <v>7499009</v>
      </c>
      <c r="S13" s="120">
        <f>R13*U13</f>
        <v>2849623.42</v>
      </c>
      <c r="T13" s="120">
        <f>R13-S13</f>
        <v>4649385.58</v>
      </c>
      <c r="U13" s="115">
        <v>0.38</v>
      </c>
      <c r="V13" s="244"/>
    </row>
    <row r="14" spans="1:22" ht="70" customHeight="1" thickBot="1" x14ac:dyDescent="0.3">
      <c r="A14" s="310"/>
      <c r="B14" s="310"/>
      <c r="C14" s="310"/>
      <c r="D14" s="221"/>
      <c r="E14" s="222" t="s">
        <v>226</v>
      </c>
      <c r="F14" s="13">
        <v>118620000</v>
      </c>
      <c r="G14" s="114">
        <v>11081035</v>
      </c>
      <c r="H14" s="188">
        <f t="shared" si="1"/>
        <v>9.341624515258809E-2</v>
      </c>
      <c r="I14" s="13">
        <v>118620000</v>
      </c>
      <c r="J14" s="13">
        <v>28400000</v>
      </c>
      <c r="K14" s="13">
        <f t="shared" si="2"/>
        <v>90220000</v>
      </c>
      <c r="L14" s="166">
        <f>J14/I14</f>
        <v>0.23941999662788738</v>
      </c>
      <c r="M14" s="222"/>
      <c r="N14" s="164" t="s">
        <v>216</v>
      </c>
      <c r="O14" s="114">
        <v>23174048</v>
      </c>
      <c r="P14" s="114">
        <v>17719255</v>
      </c>
      <c r="Q14" s="115">
        <f t="shared" si="0"/>
        <v>0.76461630699996819</v>
      </c>
      <c r="R14" s="114">
        <v>23174048</v>
      </c>
      <c r="S14" s="120">
        <f>R14*38%</f>
        <v>8806138.2400000002</v>
      </c>
      <c r="T14" s="120">
        <f>R14-S14</f>
        <v>14367909.76</v>
      </c>
      <c r="U14" s="115">
        <v>0.56999999999999995</v>
      </c>
      <c r="V14" s="244"/>
    </row>
    <row r="15" spans="1:22" ht="70" customHeight="1" thickBot="1" x14ac:dyDescent="0.3">
      <c r="A15" s="310"/>
      <c r="B15" s="310"/>
      <c r="C15" s="310"/>
      <c r="D15" s="221"/>
      <c r="E15" s="222">
        <v>2017</v>
      </c>
      <c r="F15" s="13">
        <v>148000000</v>
      </c>
      <c r="G15" s="114">
        <v>18955015</v>
      </c>
      <c r="H15" s="188">
        <f t="shared" si="1"/>
        <v>0.12807442567567567</v>
      </c>
      <c r="I15" s="116">
        <f>F15</f>
        <v>148000000</v>
      </c>
      <c r="J15" s="13">
        <v>17000000</v>
      </c>
      <c r="K15" s="13">
        <f>I15-J15</f>
        <v>131000000</v>
      </c>
      <c r="L15" s="166">
        <f>J15/I15</f>
        <v>0.11486486486486487</v>
      </c>
      <c r="M15" s="222"/>
      <c r="N15" s="222" t="s">
        <v>126</v>
      </c>
      <c r="O15" s="182">
        <v>148000000</v>
      </c>
      <c r="P15" s="19"/>
      <c r="Q15" s="146"/>
      <c r="R15" s="19"/>
      <c r="S15" s="19"/>
      <c r="T15" s="19"/>
      <c r="U15" s="146"/>
      <c r="V15" s="244"/>
    </row>
    <row r="16" spans="1:22" x14ac:dyDescent="0.25">
      <c r="A16" s="247"/>
      <c r="B16" s="247"/>
      <c r="C16" s="247"/>
      <c r="D16" s="246"/>
    </row>
    <row r="17" spans="1:22" x14ac:dyDescent="0.25">
      <c r="A17" s="246"/>
      <c r="B17" s="248"/>
      <c r="C17" s="249"/>
      <c r="D17" s="249"/>
      <c r="E17" s="249"/>
      <c r="F17" s="241"/>
      <c r="G17" s="250"/>
      <c r="H17" s="250"/>
      <c r="I17" s="251"/>
      <c r="J17" s="244"/>
      <c r="K17" s="249"/>
      <c r="L17" s="252"/>
      <c r="M17" s="241"/>
      <c r="N17" s="241"/>
      <c r="O17" s="252"/>
      <c r="Q17" s="252"/>
      <c r="R17" s="241"/>
      <c r="S17" s="245"/>
      <c r="T17" s="244"/>
      <c r="U17" s="244"/>
      <c r="V17" s="244"/>
    </row>
    <row r="18" spans="1:22" ht="18.75" customHeight="1" x14ac:dyDescent="0.25">
      <c r="A18" s="246"/>
      <c r="B18" s="248"/>
      <c r="C18" s="276" t="s">
        <v>180</v>
      </c>
      <c r="D18" s="276"/>
      <c r="E18" s="276"/>
      <c r="F18" s="241"/>
      <c r="G18" s="250"/>
      <c r="H18" s="250"/>
      <c r="I18" s="251"/>
      <c r="J18" s="244"/>
      <c r="K18" s="249"/>
      <c r="L18" s="252"/>
      <c r="M18" s="241"/>
      <c r="N18" s="241"/>
      <c r="O18" s="252"/>
      <c r="Q18" s="252"/>
      <c r="R18" s="241"/>
      <c r="S18" s="245"/>
      <c r="T18" s="244"/>
      <c r="U18" s="244"/>
      <c r="V18" s="244"/>
    </row>
    <row r="19" spans="1:22" x14ac:dyDescent="0.25">
      <c r="A19" s="246"/>
      <c r="B19" s="248"/>
      <c r="C19" s="277" t="s">
        <v>39</v>
      </c>
      <c r="D19" s="277"/>
      <c r="E19" s="277"/>
      <c r="F19" s="241"/>
      <c r="G19" s="250"/>
      <c r="H19" s="250"/>
      <c r="I19" s="251"/>
      <c r="J19" s="244"/>
      <c r="K19" s="249"/>
      <c r="L19" s="252"/>
      <c r="M19" s="241"/>
      <c r="N19" s="241"/>
      <c r="O19" s="252"/>
      <c r="Q19" s="252"/>
      <c r="R19" s="241"/>
      <c r="S19" s="245"/>
      <c r="T19" s="244"/>
      <c r="U19" s="244"/>
      <c r="V19" s="244"/>
    </row>
    <row r="20" spans="1:22" x14ac:dyDescent="0.25">
      <c r="A20" s="246"/>
      <c r="B20" s="248"/>
      <c r="C20" s="278" t="s">
        <v>38</v>
      </c>
      <c r="D20" s="278"/>
      <c r="E20" s="278"/>
      <c r="F20" s="241"/>
      <c r="G20" s="250"/>
      <c r="H20" s="250"/>
      <c r="I20" s="251"/>
      <c r="J20" s="244"/>
      <c r="K20" s="249"/>
      <c r="L20" s="252"/>
      <c r="M20" s="241"/>
      <c r="N20" s="241"/>
      <c r="O20" s="252"/>
      <c r="Q20" s="252"/>
      <c r="R20" s="241"/>
      <c r="S20" s="245"/>
      <c r="T20" s="244"/>
      <c r="U20" s="244"/>
      <c r="V20" s="244"/>
    </row>
    <row r="21" spans="1:22" x14ac:dyDescent="0.25">
      <c r="C21" s="279" t="s">
        <v>113</v>
      </c>
      <c r="D21" s="279"/>
      <c r="E21" s="279"/>
    </row>
    <row r="22" spans="1:22" x14ac:dyDescent="0.25">
      <c r="A22" s="244"/>
      <c r="B22" s="244"/>
      <c r="C22" s="306" t="s">
        <v>227</v>
      </c>
      <c r="D22" s="306"/>
      <c r="E22" s="306"/>
      <c r="H22" s="251"/>
      <c r="K22" s="253"/>
      <c r="M22" s="246"/>
      <c r="N22" s="246"/>
    </row>
    <row r="23" spans="1:22" x14ac:dyDescent="0.25">
      <c r="A23" s="244"/>
      <c r="B23" s="244"/>
      <c r="C23" s="244"/>
    </row>
    <row r="24" spans="1:22" x14ac:dyDescent="0.25">
      <c r="A24" s="244"/>
      <c r="B24" s="244"/>
      <c r="C24" s="244"/>
    </row>
    <row r="25" spans="1:22" x14ac:dyDescent="0.25">
      <c r="A25" s="244"/>
      <c r="B25" s="244"/>
      <c r="C25" s="244"/>
    </row>
    <row r="29" spans="1:22" x14ac:dyDescent="0.25">
      <c r="I29" s="255"/>
    </row>
    <row r="39" spans="1:22" ht="26.25" customHeight="1" x14ac:dyDescent="0.25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O39" s="244"/>
      <c r="P39" s="244"/>
      <c r="Q39" s="244"/>
      <c r="R39" s="244"/>
      <c r="S39" s="244"/>
      <c r="T39" s="244"/>
      <c r="U39" s="244"/>
      <c r="V39" s="244"/>
    </row>
  </sheetData>
  <mergeCells count="31">
    <mergeCell ref="C18:E18"/>
    <mergeCell ref="C19:E19"/>
    <mergeCell ref="C20:E20"/>
    <mergeCell ref="C21:E21"/>
    <mergeCell ref="C22:E22"/>
    <mergeCell ref="A2:A4"/>
    <mergeCell ref="B2:B4"/>
    <mergeCell ref="C2:C4"/>
    <mergeCell ref="A5:A15"/>
    <mergeCell ref="B5:B15"/>
    <mergeCell ref="C5:C15"/>
    <mergeCell ref="D2:D4"/>
    <mergeCell ref="F2:F4"/>
    <mergeCell ref="G2:G4"/>
    <mergeCell ref="J2:J4"/>
    <mergeCell ref="K2:K4"/>
    <mergeCell ref="E2:E4"/>
    <mergeCell ref="R3:R4"/>
    <mergeCell ref="S3:S4"/>
    <mergeCell ref="T3:T4"/>
    <mergeCell ref="U3:U4"/>
    <mergeCell ref="O2:Q2"/>
    <mergeCell ref="R2:U2"/>
    <mergeCell ref="P3:P4"/>
    <mergeCell ref="Q3:Q4"/>
    <mergeCell ref="M2:M4"/>
    <mergeCell ref="H2:H4"/>
    <mergeCell ref="I2:I4"/>
    <mergeCell ref="L2:L4"/>
    <mergeCell ref="O3:O4"/>
    <mergeCell ref="N2:N4"/>
  </mergeCells>
  <pageMargins left="0.7" right="0.7" top="0.75" bottom="0.75" header="0.3" footer="0.3"/>
  <pageSetup paperSize="9" scale="2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  <pageSetUpPr fitToPage="1"/>
  </sheetPr>
  <dimension ref="A1:U126"/>
  <sheetViews>
    <sheetView zoomScale="75" zoomScaleNormal="75" zoomScalePageLayoutView="93" workbookViewId="0">
      <selection activeCell="E4" sqref="A4:XFD4"/>
    </sheetView>
  </sheetViews>
  <sheetFormatPr baseColWidth="10" defaultColWidth="8.83203125" defaultRowHeight="19" x14ac:dyDescent="0.25"/>
  <cols>
    <col min="1" max="4" width="17.6640625" style="14" customWidth="1"/>
    <col min="5" max="5" width="30.6640625" style="14" customWidth="1"/>
    <col min="6" max="7" width="30.6640625" style="59" customWidth="1"/>
    <col min="8" max="8" width="30.6640625" style="44" customWidth="1"/>
    <col min="9" max="11" width="30.6640625" style="38" customWidth="1"/>
    <col min="12" max="12" width="30.6640625" style="39" customWidth="1"/>
    <col min="13" max="14" width="40.6640625" style="56" hidden="1" customWidth="1"/>
    <col min="15" max="15" width="17.6640625" style="43" hidden="1" customWidth="1"/>
    <col min="16" max="17" width="17.6640625" style="56" hidden="1" customWidth="1"/>
    <col min="18" max="20" width="17.6640625" style="43" hidden="1" customWidth="1"/>
    <col min="21" max="21" width="17.6640625" style="44" hidden="1" customWidth="1"/>
    <col min="22" max="16384" width="8.83203125" style="14"/>
  </cols>
  <sheetData>
    <row r="1" spans="1:21" ht="15" customHeight="1" thickBot="1" x14ac:dyDescent="0.3">
      <c r="A1" s="320" t="s">
        <v>5</v>
      </c>
      <c r="B1" s="320" t="s">
        <v>0</v>
      </c>
      <c r="C1" s="320" t="s">
        <v>1</v>
      </c>
      <c r="D1" s="320" t="s">
        <v>30</v>
      </c>
      <c r="E1" s="320" t="s">
        <v>2</v>
      </c>
      <c r="F1" s="324" t="s">
        <v>3</v>
      </c>
      <c r="G1" s="322" t="s">
        <v>4</v>
      </c>
      <c r="H1" s="321" t="s">
        <v>58</v>
      </c>
      <c r="I1" s="322" t="s">
        <v>68</v>
      </c>
      <c r="J1" s="322" t="s">
        <v>69</v>
      </c>
      <c r="K1" s="322" t="s">
        <v>70</v>
      </c>
      <c r="L1" s="321" t="s">
        <v>71</v>
      </c>
      <c r="M1" s="320" t="s">
        <v>59</v>
      </c>
      <c r="N1" s="289" t="s">
        <v>147</v>
      </c>
      <c r="O1" s="323" t="s">
        <v>93</v>
      </c>
      <c r="P1" s="323"/>
      <c r="Q1" s="323"/>
      <c r="R1" s="323" t="s">
        <v>93</v>
      </c>
      <c r="S1" s="323"/>
      <c r="T1" s="323"/>
      <c r="U1" s="323"/>
    </row>
    <row r="2" spans="1:21" ht="65" customHeight="1" thickBot="1" x14ac:dyDescent="0.3">
      <c r="A2" s="320"/>
      <c r="B2" s="320"/>
      <c r="C2" s="320"/>
      <c r="D2" s="320"/>
      <c r="E2" s="320"/>
      <c r="F2" s="324"/>
      <c r="G2" s="322"/>
      <c r="H2" s="321"/>
      <c r="I2" s="322"/>
      <c r="J2" s="322"/>
      <c r="K2" s="322"/>
      <c r="L2" s="321"/>
      <c r="M2" s="320"/>
      <c r="N2" s="290"/>
      <c r="O2" s="324" t="s">
        <v>3</v>
      </c>
      <c r="P2" s="322" t="s">
        <v>108</v>
      </c>
      <c r="Q2" s="321" t="s">
        <v>58</v>
      </c>
      <c r="R2" s="322" t="s">
        <v>68</v>
      </c>
      <c r="S2" s="322" t="s">
        <v>69</v>
      </c>
      <c r="T2" s="322" t="s">
        <v>70</v>
      </c>
      <c r="U2" s="321" t="s">
        <v>71</v>
      </c>
    </row>
    <row r="3" spans="1:21" s="12" customFormat="1" ht="20" thickBot="1" x14ac:dyDescent="0.25">
      <c r="A3" s="320"/>
      <c r="B3" s="320"/>
      <c r="C3" s="320"/>
      <c r="D3" s="320"/>
      <c r="E3" s="320"/>
      <c r="F3" s="324"/>
      <c r="G3" s="322"/>
      <c r="H3" s="321"/>
      <c r="I3" s="322"/>
      <c r="J3" s="322"/>
      <c r="K3" s="322"/>
      <c r="L3" s="321"/>
      <c r="M3" s="320"/>
      <c r="N3" s="291"/>
      <c r="O3" s="324"/>
      <c r="P3" s="322"/>
      <c r="Q3" s="321"/>
      <c r="R3" s="322"/>
      <c r="S3" s="322"/>
      <c r="T3" s="322"/>
      <c r="U3" s="321"/>
    </row>
    <row r="4" spans="1:21" s="12" customFormat="1" ht="70" customHeight="1" thickBot="1" x14ac:dyDescent="0.25">
      <c r="A4" s="310" t="s">
        <v>21</v>
      </c>
      <c r="B4" s="310" t="s">
        <v>19</v>
      </c>
      <c r="C4" s="310">
        <v>1997</v>
      </c>
      <c r="D4" s="310" t="s">
        <v>57</v>
      </c>
      <c r="E4" s="121">
        <v>2007</v>
      </c>
      <c r="F4" s="116">
        <v>33400000</v>
      </c>
      <c r="G4" s="120">
        <v>2011890</v>
      </c>
      <c r="H4" s="207">
        <f>G4/F4</f>
        <v>6.0236227544910183E-2</v>
      </c>
      <c r="I4" s="116">
        <v>33400000</v>
      </c>
      <c r="J4" s="118"/>
      <c r="K4" s="118"/>
      <c r="L4" s="119"/>
      <c r="M4" s="90" t="s">
        <v>102</v>
      </c>
      <c r="N4" s="90" t="s">
        <v>218</v>
      </c>
      <c r="O4" s="120">
        <v>26718791</v>
      </c>
      <c r="P4" s="120">
        <v>2011890</v>
      </c>
      <c r="Q4" s="115">
        <f t="shared" ref="Q4:Q13" si="0">P4/O4</f>
        <v>7.5298691471481619E-2</v>
      </c>
      <c r="R4" s="116">
        <v>33400000</v>
      </c>
      <c r="S4" s="24"/>
      <c r="T4" s="24"/>
      <c r="U4" s="18"/>
    </row>
    <row r="5" spans="1:21" ht="70" customHeight="1" thickBot="1" x14ac:dyDescent="0.3">
      <c r="A5" s="310"/>
      <c r="B5" s="310"/>
      <c r="C5" s="310"/>
      <c r="D5" s="310"/>
      <c r="E5" s="121">
        <v>2008</v>
      </c>
      <c r="F5" s="13">
        <v>22500000</v>
      </c>
      <c r="G5" s="114">
        <v>2245464</v>
      </c>
      <c r="H5" s="207">
        <f t="shared" ref="H5:H14" si="1">G5/F5</f>
        <v>9.9798399999999995E-2</v>
      </c>
      <c r="I5" s="13">
        <v>22500000</v>
      </c>
      <c r="J5" s="19"/>
      <c r="K5" s="19"/>
      <c r="L5" s="146"/>
      <c r="M5" s="90" t="s">
        <v>103</v>
      </c>
      <c r="N5" s="90" t="s">
        <v>218</v>
      </c>
      <c r="O5" s="114">
        <v>16096633</v>
      </c>
      <c r="P5" s="114">
        <v>2245464</v>
      </c>
      <c r="Q5" s="115">
        <f t="shared" si="0"/>
        <v>0.13949898714843037</v>
      </c>
      <c r="R5" s="13">
        <v>22500000</v>
      </c>
      <c r="S5" s="17"/>
      <c r="T5" s="17"/>
      <c r="U5" s="31"/>
    </row>
    <row r="6" spans="1:21" ht="70" customHeight="1" thickBot="1" x14ac:dyDescent="0.3">
      <c r="A6" s="310"/>
      <c r="B6" s="310"/>
      <c r="C6" s="310"/>
      <c r="D6" s="310"/>
      <c r="E6" s="121">
        <v>2009</v>
      </c>
      <c r="F6" s="13">
        <v>21300000</v>
      </c>
      <c r="G6" s="114">
        <v>840755</v>
      </c>
      <c r="H6" s="207">
        <f t="shared" si="1"/>
        <v>3.9472065727699533E-2</v>
      </c>
      <c r="I6" s="13">
        <v>21300000</v>
      </c>
      <c r="J6" s="19"/>
      <c r="K6" s="19"/>
      <c r="L6" s="146"/>
      <c r="M6" s="90" t="s">
        <v>104</v>
      </c>
      <c r="N6" s="90" t="s">
        <v>218</v>
      </c>
      <c r="O6" s="114">
        <v>11444324</v>
      </c>
      <c r="P6" s="114">
        <v>840755</v>
      </c>
      <c r="Q6" s="115">
        <f t="shared" si="0"/>
        <v>7.3464802289763903E-2</v>
      </c>
      <c r="R6" s="13">
        <v>21300000</v>
      </c>
      <c r="S6" s="17"/>
      <c r="T6" s="17"/>
      <c r="U6" s="31"/>
    </row>
    <row r="7" spans="1:21" ht="70" customHeight="1" thickBot="1" x14ac:dyDescent="0.3">
      <c r="A7" s="310"/>
      <c r="B7" s="310"/>
      <c r="C7" s="310"/>
      <c r="D7" s="310"/>
      <c r="E7" s="121">
        <v>2010</v>
      </c>
      <c r="F7" s="13">
        <v>24000000</v>
      </c>
      <c r="G7" s="114">
        <v>1667461</v>
      </c>
      <c r="H7" s="207">
        <f t="shared" si="1"/>
        <v>6.947754166666667E-2</v>
      </c>
      <c r="I7" s="13">
        <v>24000000</v>
      </c>
      <c r="J7" s="19"/>
      <c r="K7" s="19"/>
      <c r="L7" s="146"/>
      <c r="M7" s="121" t="s">
        <v>85</v>
      </c>
      <c r="N7" s="90" t="s">
        <v>218</v>
      </c>
      <c r="O7" s="114">
        <v>16021775</v>
      </c>
      <c r="P7" s="114">
        <v>1667461</v>
      </c>
      <c r="Q7" s="115">
        <f t="shared" si="0"/>
        <v>0.1040746733742048</v>
      </c>
      <c r="R7" s="13">
        <v>24000000</v>
      </c>
      <c r="S7" s="17"/>
      <c r="T7" s="17"/>
      <c r="U7" s="31"/>
    </row>
    <row r="8" spans="1:21" ht="70" customHeight="1" thickBot="1" x14ac:dyDescent="0.3">
      <c r="A8" s="310"/>
      <c r="B8" s="310"/>
      <c r="C8" s="310"/>
      <c r="D8" s="310"/>
      <c r="E8" s="121">
        <v>2011</v>
      </c>
      <c r="F8" s="13">
        <v>30000000</v>
      </c>
      <c r="G8" s="114">
        <v>1619605</v>
      </c>
      <c r="H8" s="207">
        <f t="shared" si="1"/>
        <v>5.3986833333333331E-2</v>
      </c>
      <c r="I8" s="13">
        <v>30000000</v>
      </c>
      <c r="J8" s="19"/>
      <c r="K8" s="19"/>
      <c r="L8" s="146"/>
      <c r="M8" s="121" t="s">
        <v>85</v>
      </c>
      <c r="N8" s="90" t="s">
        <v>218</v>
      </c>
      <c r="O8" s="114">
        <v>18288070</v>
      </c>
      <c r="P8" s="114">
        <v>1619605</v>
      </c>
      <c r="Q8" s="115">
        <f t="shared" si="0"/>
        <v>8.8560739323504334E-2</v>
      </c>
      <c r="R8" s="13">
        <v>30000000</v>
      </c>
      <c r="S8" s="17"/>
      <c r="T8" s="17"/>
      <c r="U8" s="31"/>
    </row>
    <row r="9" spans="1:21" ht="70" customHeight="1" thickBot="1" x14ac:dyDescent="0.3">
      <c r="A9" s="310"/>
      <c r="B9" s="310"/>
      <c r="C9" s="310"/>
      <c r="D9" s="310"/>
      <c r="E9" s="121">
        <v>2012</v>
      </c>
      <c r="F9" s="13">
        <v>28000000</v>
      </c>
      <c r="G9" s="114">
        <v>1614446</v>
      </c>
      <c r="H9" s="207">
        <f t="shared" si="1"/>
        <v>5.7658785714285711E-2</v>
      </c>
      <c r="I9" s="13">
        <v>28000000</v>
      </c>
      <c r="J9" s="13">
        <v>20000000</v>
      </c>
      <c r="K9" s="13">
        <f t="shared" ref="K9:K14" si="2">I9-J9</f>
        <v>8000000</v>
      </c>
      <c r="L9" s="166">
        <f t="shared" ref="L9:L14" si="3">J9/I9</f>
        <v>0.7142857142857143</v>
      </c>
      <c r="M9" s="90" t="s">
        <v>187</v>
      </c>
      <c r="N9" s="90" t="s">
        <v>218</v>
      </c>
      <c r="O9" s="114">
        <v>19250079</v>
      </c>
      <c r="P9" s="114">
        <v>1614446</v>
      </c>
      <c r="Q9" s="115">
        <f t="shared" si="0"/>
        <v>8.386698049395018E-2</v>
      </c>
      <c r="R9" s="13">
        <v>28000000</v>
      </c>
      <c r="S9" s="137"/>
      <c r="T9" s="137"/>
      <c r="U9" s="138"/>
    </row>
    <row r="10" spans="1:21" ht="70" customHeight="1" thickBot="1" x14ac:dyDescent="0.3">
      <c r="A10" s="310"/>
      <c r="B10" s="310"/>
      <c r="C10" s="310"/>
      <c r="D10" s="310"/>
      <c r="E10" s="121">
        <v>2013</v>
      </c>
      <c r="F10" s="13">
        <v>25000000</v>
      </c>
      <c r="G10" s="114">
        <v>2123064</v>
      </c>
      <c r="H10" s="207">
        <f t="shared" si="1"/>
        <v>8.4922559999999994E-2</v>
      </c>
      <c r="I10" s="13">
        <v>25000000</v>
      </c>
      <c r="J10" s="13">
        <v>20000000</v>
      </c>
      <c r="K10" s="13">
        <f t="shared" si="2"/>
        <v>5000000</v>
      </c>
      <c r="L10" s="166">
        <f t="shared" si="3"/>
        <v>0.8</v>
      </c>
      <c r="M10" s="90" t="s">
        <v>188</v>
      </c>
      <c r="N10" s="164" t="s">
        <v>218</v>
      </c>
      <c r="O10" s="114">
        <v>18651479</v>
      </c>
      <c r="P10" s="114">
        <v>2123064</v>
      </c>
      <c r="Q10" s="115">
        <f t="shared" si="0"/>
        <v>0.1138281848854989</v>
      </c>
      <c r="R10" s="13">
        <v>25000000</v>
      </c>
      <c r="S10" s="137"/>
      <c r="T10" s="137"/>
      <c r="U10" s="138"/>
    </row>
    <row r="11" spans="1:21" ht="70" customHeight="1" thickBot="1" x14ac:dyDescent="0.3">
      <c r="A11" s="310"/>
      <c r="B11" s="310"/>
      <c r="C11" s="310"/>
      <c r="D11" s="310"/>
      <c r="E11" s="121">
        <v>2014</v>
      </c>
      <c r="F11" s="13">
        <v>23000000</v>
      </c>
      <c r="G11" s="114">
        <v>1705170</v>
      </c>
      <c r="H11" s="207">
        <f t="shared" si="1"/>
        <v>7.4137826086956515E-2</v>
      </c>
      <c r="I11" s="13">
        <v>23000000</v>
      </c>
      <c r="J11" s="13">
        <v>15200000</v>
      </c>
      <c r="K11" s="13">
        <f t="shared" si="2"/>
        <v>7800000</v>
      </c>
      <c r="L11" s="166">
        <f t="shared" si="3"/>
        <v>0.66086956521739126</v>
      </c>
      <c r="M11" s="121"/>
      <c r="N11" s="164" t="s">
        <v>219</v>
      </c>
      <c r="O11" s="114">
        <v>22923144</v>
      </c>
      <c r="P11" s="114">
        <v>1705170</v>
      </c>
      <c r="Q11" s="115">
        <f t="shared" si="0"/>
        <v>7.4386393070688728E-2</v>
      </c>
      <c r="R11" s="13">
        <v>23000000</v>
      </c>
      <c r="S11" s="137"/>
      <c r="T11" s="137"/>
      <c r="U11" s="138"/>
    </row>
    <row r="12" spans="1:21" ht="70" customHeight="1" thickBot="1" x14ac:dyDescent="0.3">
      <c r="A12" s="310"/>
      <c r="B12" s="310"/>
      <c r="C12" s="310"/>
      <c r="D12" s="310"/>
      <c r="E12" s="121">
        <v>2015</v>
      </c>
      <c r="F12" s="116">
        <v>22100000</v>
      </c>
      <c r="G12" s="114">
        <v>539536</v>
      </c>
      <c r="H12" s="207">
        <f t="shared" si="1"/>
        <v>2.4413393665158371E-2</v>
      </c>
      <c r="I12" s="116">
        <v>22100000</v>
      </c>
      <c r="J12" s="116">
        <v>16000000</v>
      </c>
      <c r="K12" s="116">
        <f t="shared" si="2"/>
        <v>6100000</v>
      </c>
      <c r="L12" s="117">
        <f t="shared" si="3"/>
        <v>0.72398190045248867</v>
      </c>
      <c r="M12" s="90" t="s">
        <v>188</v>
      </c>
      <c r="N12" s="164" t="s">
        <v>219</v>
      </c>
      <c r="O12" s="114">
        <v>16560196</v>
      </c>
      <c r="P12" s="114">
        <v>539536</v>
      </c>
      <c r="Q12" s="115">
        <f t="shared" si="0"/>
        <v>3.2580290716365916E-2</v>
      </c>
      <c r="R12" s="116">
        <v>22100000</v>
      </c>
      <c r="S12" s="139"/>
      <c r="T12" s="139"/>
      <c r="U12" s="140"/>
    </row>
    <row r="13" spans="1:21" ht="70" customHeight="1" thickBot="1" x14ac:dyDescent="0.3">
      <c r="A13" s="310"/>
      <c r="B13" s="310"/>
      <c r="C13" s="310"/>
      <c r="D13" s="310"/>
      <c r="E13" s="121">
        <v>2016</v>
      </c>
      <c r="F13" s="13">
        <v>26000000</v>
      </c>
      <c r="G13" s="114">
        <v>487</v>
      </c>
      <c r="H13" s="207">
        <f t="shared" si="1"/>
        <v>1.8730769230769229E-5</v>
      </c>
      <c r="I13" s="13">
        <v>26000000</v>
      </c>
      <c r="J13" s="13">
        <v>17500000</v>
      </c>
      <c r="K13" s="13">
        <f t="shared" si="2"/>
        <v>8500000</v>
      </c>
      <c r="L13" s="166">
        <f t="shared" si="3"/>
        <v>0.67307692307692313</v>
      </c>
      <c r="M13" s="90" t="s">
        <v>188</v>
      </c>
      <c r="N13" s="164" t="s">
        <v>219</v>
      </c>
      <c r="O13" s="114">
        <v>17875054</v>
      </c>
      <c r="P13" s="114">
        <v>487</v>
      </c>
      <c r="Q13" s="208">
        <f t="shared" si="0"/>
        <v>2.7244672939169861E-5</v>
      </c>
      <c r="R13" s="13">
        <v>26000000</v>
      </c>
      <c r="S13" s="137"/>
      <c r="T13" s="137"/>
      <c r="U13" s="138"/>
    </row>
    <row r="14" spans="1:21" ht="70" customHeight="1" thickBot="1" x14ac:dyDescent="0.3">
      <c r="A14" s="310"/>
      <c r="B14" s="310"/>
      <c r="C14" s="310"/>
      <c r="D14" s="310"/>
      <c r="E14" s="121">
        <v>2017</v>
      </c>
      <c r="F14" s="13">
        <v>25000000</v>
      </c>
      <c r="G14" s="269">
        <v>-433430</v>
      </c>
      <c r="H14" s="207">
        <f t="shared" si="1"/>
        <v>-1.7337200000000001E-2</v>
      </c>
      <c r="I14" s="13">
        <v>25000000</v>
      </c>
      <c r="J14" s="13">
        <v>15000000</v>
      </c>
      <c r="K14" s="116">
        <f t="shared" si="2"/>
        <v>10000000</v>
      </c>
      <c r="L14" s="117">
        <f t="shared" si="3"/>
        <v>0.6</v>
      </c>
      <c r="M14" s="121"/>
      <c r="N14" s="121" t="s">
        <v>126</v>
      </c>
      <c r="O14" s="15">
        <v>17900000</v>
      </c>
      <c r="P14" s="209"/>
      <c r="Q14" s="209"/>
      <c r="R14" s="169"/>
      <c r="S14" s="94"/>
      <c r="T14" s="94"/>
      <c r="U14" s="112"/>
    </row>
    <row r="15" spans="1:21" x14ac:dyDescent="0.25">
      <c r="G15" s="39"/>
      <c r="H15" s="38"/>
      <c r="K15" s="39"/>
      <c r="L15" s="56"/>
      <c r="N15" s="43"/>
      <c r="O15" s="56"/>
      <c r="Q15" s="43"/>
      <c r="T15" s="44"/>
      <c r="U15" s="14"/>
    </row>
    <row r="17" spans="1:21" x14ac:dyDescent="0.25">
      <c r="A17" s="276" t="s">
        <v>180</v>
      </c>
      <c r="B17" s="276"/>
      <c r="C17" s="276"/>
      <c r="D17" s="43"/>
      <c r="E17" s="59"/>
      <c r="F17" s="44"/>
      <c r="G17" s="38"/>
      <c r="H17" s="39"/>
      <c r="I17" s="85"/>
      <c r="J17" s="56"/>
      <c r="K17" s="43"/>
      <c r="L17" s="44"/>
      <c r="P17" s="43"/>
      <c r="Q17" s="43"/>
      <c r="R17" s="44"/>
      <c r="S17" s="14"/>
      <c r="T17" s="14"/>
      <c r="U17" s="14"/>
    </row>
    <row r="18" spans="1:21" ht="15.75" customHeight="1" x14ac:dyDescent="0.25">
      <c r="A18" s="277" t="s">
        <v>39</v>
      </c>
      <c r="B18" s="277"/>
      <c r="C18" s="277"/>
      <c r="D18" s="43"/>
      <c r="E18" s="59"/>
      <c r="F18" s="44"/>
      <c r="G18" s="38"/>
      <c r="H18" s="39"/>
      <c r="I18" s="85"/>
      <c r="J18" s="56"/>
      <c r="K18" s="43"/>
      <c r="L18" s="44"/>
      <c r="P18" s="43"/>
      <c r="Q18" s="43"/>
      <c r="R18" s="44"/>
      <c r="S18" s="14"/>
      <c r="T18" s="14"/>
      <c r="U18" s="14"/>
    </row>
    <row r="19" spans="1:21" x14ac:dyDescent="0.25">
      <c r="A19" s="278" t="s">
        <v>38</v>
      </c>
      <c r="B19" s="278"/>
      <c r="C19" s="278"/>
      <c r="D19" s="43"/>
      <c r="E19" s="59"/>
      <c r="F19" s="44"/>
      <c r="G19" s="38"/>
      <c r="H19" s="39"/>
      <c r="I19" s="85"/>
      <c r="J19" s="56"/>
      <c r="K19" s="43"/>
      <c r="L19" s="44"/>
      <c r="P19" s="43"/>
      <c r="Q19" s="43"/>
      <c r="R19" s="44"/>
      <c r="S19" s="14"/>
      <c r="T19" s="14"/>
      <c r="U19" s="14"/>
    </row>
    <row r="20" spans="1:21" x14ac:dyDescent="0.25">
      <c r="A20" s="279" t="s">
        <v>113</v>
      </c>
      <c r="B20" s="279"/>
      <c r="C20" s="279"/>
      <c r="D20" s="43"/>
      <c r="E20" s="59"/>
      <c r="F20" s="44"/>
      <c r="G20" s="38"/>
      <c r="H20" s="39"/>
      <c r="I20" s="85"/>
      <c r="J20" s="56"/>
      <c r="K20" s="43"/>
      <c r="L20" s="44"/>
      <c r="P20" s="43"/>
      <c r="Q20" s="43"/>
      <c r="R20" s="44"/>
      <c r="S20" s="14"/>
      <c r="T20" s="14"/>
      <c r="U20" s="14"/>
    </row>
    <row r="21" spans="1:21" x14ac:dyDescent="0.25">
      <c r="A21" s="306" t="s">
        <v>227</v>
      </c>
      <c r="B21" s="306"/>
      <c r="C21" s="306"/>
    </row>
    <row r="23" spans="1:21" x14ac:dyDescent="0.25">
      <c r="I23" s="59"/>
    </row>
    <row r="27" spans="1:21" x14ac:dyDescent="0.25">
      <c r="H27" s="69"/>
      <c r="M27" s="12"/>
      <c r="N27" s="12"/>
    </row>
    <row r="28" spans="1:21" x14ac:dyDescent="0.25">
      <c r="H28" s="69"/>
      <c r="M28" s="12"/>
      <c r="N28" s="12"/>
    </row>
    <row r="40" ht="32.25" customHeight="1" x14ac:dyDescent="0.25"/>
    <row r="49" ht="45" customHeight="1" x14ac:dyDescent="0.25"/>
    <row r="57" ht="40.5" customHeight="1" x14ac:dyDescent="0.25"/>
    <row r="61" ht="67.5" customHeight="1" x14ac:dyDescent="0.25"/>
    <row r="85" spans="5:21" s="80" customFormat="1" ht="90" customHeight="1" x14ac:dyDescent="0.25">
      <c r="E85" s="14"/>
      <c r="F85" s="59"/>
      <c r="G85" s="59"/>
      <c r="H85" s="44"/>
      <c r="I85" s="38"/>
      <c r="J85" s="38"/>
      <c r="K85" s="38"/>
      <c r="L85" s="39"/>
      <c r="M85" s="56"/>
      <c r="N85" s="56"/>
      <c r="O85" s="43"/>
      <c r="P85" s="56"/>
      <c r="Q85" s="56"/>
      <c r="R85" s="43"/>
      <c r="S85" s="43"/>
      <c r="T85" s="43"/>
      <c r="U85" s="44"/>
    </row>
    <row r="86" spans="5:21" s="86" customFormat="1" x14ac:dyDescent="0.25">
      <c r="E86" s="14"/>
      <c r="F86" s="59"/>
      <c r="G86" s="59"/>
      <c r="H86" s="44"/>
      <c r="I86" s="38"/>
      <c r="J86" s="38"/>
      <c r="K86" s="38"/>
      <c r="L86" s="39"/>
      <c r="M86" s="56"/>
      <c r="N86" s="56"/>
      <c r="O86" s="43"/>
      <c r="P86" s="56"/>
      <c r="Q86" s="56"/>
      <c r="R86" s="43"/>
      <c r="S86" s="43"/>
      <c r="T86" s="43"/>
      <c r="U86" s="44"/>
    </row>
    <row r="88" spans="5:21" x14ac:dyDescent="0.25">
      <c r="Q88" s="56" t="s">
        <v>56</v>
      </c>
    </row>
    <row r="89" spans="5:21" x14ac:dyDescent="0.25">
      <c r="E89" s="80"/>
      <c r="F89" s="82"/>
      <c r="G89" s="82"/>
      <c r="H89" s="83"/>
      <c r="I89" s="82"/>
      <c r="J89" s="82"/>
      <c r="K89" s="82"/>
      <c r="L89" s="83"/>
      <c r="M89" s="80"/>
      <c r="N89" s="80"/>
      <c r="O89" s="82"/>
      <c r="P89" s="80"/>
      <c r="Q89" s="80"/>
      <c r="R89" s="82"/>
      <c r="S89" s="82"/>
      <c r="T89" s="82"/>
      <c r="U89" s="83"/>
    </row>
    <row r="90" spans="5:21" x14ac:dyDescent="0.25">
      <c r="E90" s="86"/>
      <c r="F90" s="87"/>
      <c r="G90" s="87"/>
      <c r="H90" s="88"/>
      <c r="I90" s="89"/>
      <c r="J90" s="89"/>
      <c r="K90" s="89"/>
      <c r="L90" s="266"/>
      <c r="M90" s="79"/>
      <c r="N90" s="79"/>
      <c r="O90" s="81"/>
      <c r="P90" s="79"/>
      <c r="Q90" s="79"/>
      <c r="R90" s="81"/>
      <c r="S90" s="81"/>
      <c r="T90" s="81"/>
      <c r="U90" s="88"/>
    </row>
    <row r="92" spans="5:21" s="12" customFormat="1" x14ac:dyDescent="0.25">
      <c r="E92" s="14"/>
      <c r="F92" s="59"/>
      <c r="G92" s="59"/>
      <c r="H92" s="44"/>
      <c r="I92" s="38"/>
      <c r="J92" s="38"/>
      <c r="K92" s="38"/>
      <c r="L92" s="39"/>
      <c r="M92" s="56"/>
      <c r="N92" s="56"/>
      <c r="O92" s="43"/>
      <c r="P92" s="56"/>
      <c r="Q92" s="56"/>
      <c r="R92" s="43"/>
      <c r="S92" s="43"/>
      <c r="T92" s="43"/>
      <c r="U92" s="44"/>
    </row>
    <row r="93" spans="5:21" s="12" customFormat="1" x14ac:dyDescent="0.25">
      <c r="E93" s="14"/>
      <c r="F93" s="59"/>
      <c r="G93" s="59"/>
      <c r="H93" s="44"/>
      <c r="I93" s="38"/>
      <c r="J93" s="38"/>
      <c r="K93" s="38"/>
      <c r="L93" s="39"/>
      <c r="M93" s="56"/>
      <c r="N93" s="56"/>
      <c r="O93" s="43"/>
      <c r="P93" s="56"/>
      <c r="Q93" s="56"/>
      <c r="R93" s="43"/>
      <c r="S93" s="43"/>
      <c r="T93" s="43"/>
      <c r="U93" s="44"/>
    </row>
    <row r="94" spans="5:21" s="12" customFormat="1" x14ac:dyDescent="0.25">
      <c r="E94" s="14"/>
      <c r="F94" s="59"/>
      <c r="G94" s="59"/>
      <c r="H94" s="44"/>
      <c r="I94" s="38"/>
      <c r="J94" s="38"/>
      <c r="K94" s="38"/>
      <c r="L94" s="39"/>
      <c r="M94" s="56"/>
      <c r="N94" s="56"/>
      <c r="O94" s="43"/>
      <c r="P94" s="56"/>
      <c r="Q94" s="56"/>
      <c r="R94" s="43"/>
      <c r="S94" s="43"/>
      <c r="T94" s="43"/>
      <c r="U94" s="44"/>
    </row>
    <row r="95" spans="5:21" s="12" customFormat="1" x14ac:dyDescent="0.25">
      <c r="E95" s="14"/>
      <c r="F95" s="59"/>
      <c r="G95" s="59"/>
      <c r="H95" s="44"/>
      <c r="I95" s="38"/>
      <c r="J95" s="38"/>
      <c r="K95" s="38"/>
      <c r="L95" s="39"/>
      <c r="M95" s="56"/>
      <c r="N95" s="56"/>
      <c r="O95" s="43"/>
      <c r="P95" s="56"/>
      <c r="Q95" s="56"/>
      <c r="R95" s="43" t="s">
        <v>56</v>
      </c>
      <c r="S95" s="43"/>
      <c r="T95" s="43"/>
      <c r="U95" s="44"/>
    </row>
    <row r="96" spans="5:21" s="12" customFormat="1" x14ac:dyDescent="0.2">
      <c r="F96" s="68"/>
      <c r="G96" s="68"/>
      <c r="H96" s="69"/>
      <c r="I96" s="68"/>
      <c r="J96" s="68"/>
      <c r="K96" s="68"/>
      <c r="L96" s="69"/>
      <c r="O96" s="68"/>
      <c r="R96" s="68"/>
      <c r="S96" s="68"/>
      <c r="T96" s="68"/>
      <c r="U96" s="69"/>
    </row>
    <row r="97" spans="5:21" s="12" customFormat="1" x14ac:dyDescent="0.2">
      <c r="F97" s="68"/>
      <c r="G97" s="68"/>
      <c r="H97" s="69"/>
      <c r="I97" s="68"/>
      <c r="J97" s="68"/>
      <c r="K97" s="68"/>
      <c r="L97" s="69"/>
      <c r="O97" s="68"/>
      <c r="R97" s="68"/>
      <c r="S97" s="68"/>
      <c r="T97" s="68"/>
      <c r="U97" s="69"/>
    </row>
    <row r="98" spans="5:21" x14ac:dyDescent="0.25">
      <c r="E98" s="12"/>
      <c r="F98" s="68"/>
      <c r="G98" s="68"/>
      <c r="H98" s="69"/>
      <c r="I98" s="68"/>
      <c r="J98" s="68"/>
      <c r="K98" s="68"/>
      <c r="L98" s="69"/>
      <c r="M98" s="12"/>
      <c r="N98" s="12"/>
      <c r="O98" s="68"/>
      <c r="P98" s="12"/>
      <c r="Q98" s="12"/>
      <c r="R98" s="68"/>
      <c r="S98" s="68"/>
      <c r="T98" s="68"/>
      <c r="U98" s="69"/>
    </row>
    <row r="99" spans="5:21" x14ac:dyDescent="0.25">
      <c r="E99" s="12"/>
      <c r="F99" s="68"/>
      <c r="G99" s="68"/>
      <c r="H99" s="69"/>
      <c r="I99" s="68"/>
      <c r="J99" s="68"/>
      <c r="K99" s="68"/>
      <c r="L99" s="69"/>
      <c r="M99" s="12"/>
      <c r="N99" s="12"/>
      <c r="O99" s="68"/>
      <c r="P99" s="12"/>
      <c r="Q99" s="12"/>
      <c r="R99" s="68"/>
      <c r="S99" s="68"/>
      <c r="T99" s="68"/>
      <c r="U99" s="69"/>
    </row>
    <row r="100" spans="5:21" x14ac:dyDescent="0.25">
      <c r="E100" s="12"/>
      <c r="F100" s="68"/>
      <c r="G100" s="68"/>
      <c r="H100" s="69"/>
      <c r="I100" s="68"/>
      <c r="J100" s="68"/>
      <c r="K100" s="68"/>
      <c r="L100" s="69"/>
      <c r="M100" s="12"/>
      <c r="N100" s="12"/>
      <c r="O100" s="68"/>
      <c r="P100" s="12"/>
      <c r="Q100" s="12"/>
      <c r="R100" s="68"/>
      <c r="S100" s="68"/>
      <c r="T100" s="68"/>
      <c r="U100" s="69"/>
    </row>
    <row r="101" spans="5:21" x14ac:dyDescent="0.25">
      <c r="E101" s="12"/>
      <c r="F101" s="68"/>
      <c r="G101" s="68"/>
      <c r="H101" s="69"/>
      <c r="I101" s="68"/>
      <c r="J101" s="68"/>
      <c r="K101" s="68"/>
      <c r="L101" s="69"/>
      <c r="M101" s="12"/>
      <c r="N101" s="12"/>
      <c r="O101" s="68"/>
      <c r="P101" s="12"/>
      <c r="Q101" s="12"/>
      <c r="R101" s="68"/>
      <c r="S101" s="68"/>
      <c r="T101" s="68"/>
      <c r="U101" s="69"/>
    </row>
    <row r="110" spans="5:21" s="12" customFormat="1" x14ac:dyDescent="0.25">
      <c r="E110" s="14"/>
      <c r="F110" s="59"/>
      <c r="G110" s="59"/>
      <c r="H110" s="44"/>
      <c r="I110" s="38"/>
      <c r="J110" s="38"/>
      <c r="K110" s="38"/>
      <c r="L110" s="39"/>
      <c r="M110" s="56"/>
      <c r="N110" s="56"/>
      <c r="O110" s="43"/>
      <c r="P110" s="56"/>
      <c r="Q110" s="56"/>
      <c r="R110" s="43"/>
      <c r="S110" s="43"/>
      <c r="T110" s="43"/>
      <c r="U110" s="44"/>
    </row>
    <row r="111" spans="5:21" s="12" customFormat="1" x14ac:dyDescent="0.25">
      <c r="E111" s="14"/>
      <c r="F111" s="59"/>
      <c r="G111" s="59"/>
      <c r="H111" s="44"/>
      <c r="I111" s="38"/>
      <c r="J111" s="38"/>
      <c r="K111" s="38"/>
      <c r="L111" s="39"/>
      <c r="M111" s="56"/>
      <c r="N111" s="56"/>
      <c r="O111" s="43"/>
      <c r="P111" s="56"/>
      <c r="Q111" s="56"/>
      <c r="R111" s="43"/>
      <c r="S111" s="43"/>
      <c r="T111" s="43"/>
      <c r="U111" s="44"/>
    </row>
    <row r="114" spans="5:21" x14ac:dyDescent="0.25">
      <c r="E114" s="12"/>
      <c r="F114" s="68"/>
      <c r="G114" s="68"/>
      <c r="H114" s="69"/>
      <c r="I114" s="68"/>
      <c r="J114" s="68"/>
      <c r="K114" s="68"/>
      <c r="L114" s="69"/>
      <c r="M114" s="12"/>
      <c r="N114" s="12"/>
      <c r="O114" s="68"/>
      <c r="P114" s="12"/>
      <c r="Q114" s="12"/>
      <c r="R114" s="68"/>
      <c r="S114" s="68"/>
      <c r="T114" s="68"/>
      <c r="U114" s="69"/>
    </row>
    <row r="115" spans="5:21" x14ac:dyDescent="0.25">
      <c r="E115" s="12"/>
      <c r="F115" s="68"/>
      <c r="G115" s="68"/>
      <c r="H115" s="69"/>
      <c r="I115" s="68"/>
      <c r="J115" s="68"/>
      <c r="K115" s="68"/>
      <c r="L115" s="69"/>
      <c r="M115" s="12"/>
      <c r="N115" s="12"/>
      <c r="O115" s="68"/>
      <c r="P115" s="12"/>
      <c r="Q115" s="12"/>
      <c r="R115" s="68"/>
      <c r="S115" s="68"/>
      <c r="T115" s="68"/>
      <c r="U115" s="69"/>
    </row>
    <row r="120" spans="5:21" s="58" customFormat="1" x14ac:dyDescent="0.25">
      <c r="E120" s="14"/>
      <c r="F120" s="59"/>
      <c r="G120" s="59"/>
      <c r="H120" s="44"/>
      <c r="I120" s="38"/>
      <c r="J120" s="38"/>
      <c r="K120" s="38"/>
      <c r="L120" s="39"/>
      <c r="M120" s="56"/>
      <c r="N120" s="56"/>
      <c r="O120" s="43"/>
      <c r="P120" s="56"/>
      <c r="Q120" s="56"/>
      <c r="R120" s="43"/>
      <c r="S120" s="43"/>
      <c r="T120" s="43"/>
      <c r="U120" s="44"/>
    </row>
    <row r="122" spans="5:21" s="86" customFormat="1" x14ac:dyDescent="0.25">
      <c r="E122" s="14"/>
      <c r="F122" s="59"/>
      <c r="G122" s="59"/>
      <c r="H122" s="44"/>
      <c r="I122" s="38"/>
      <c r="J122" s="38"/>
      <c r="K122" s="38"/>
      <c r="L122" s="39"/>
      <c r="M122" s="56"/>
      <c r="N122" s="56"/>
      <c r="O122" s="43"/>
      <c r="P122" s="56"/>
      <c r="Q122" s="56"/>
      <c r="R122" s="43"/>
      <c r="S122" s="43"/>
      <c r="T122" s="43"/>
      <c r="U122" s="44"/>
    </row>
    <row r="124" spans="5:21" x14ac:dyDescent="0.25">
      <c r="E124" s="58"/>
      <c r="F124" s="68"/>
      <c r="G124" s="68"/>
      <c r="H124" s="69"/>
      <c r="I124" s="67"/>
      <c r="J124" s="67"/>
      <c r="K124" s="67"/>
      <c r="L124" s="66"/>
      <c r="M124" s="12"/>
      <c r="N124" s="12"/>
      <c r="O124" s="68"/>
      <c r="P124" s="12"/>
      <c r="Q124" s="12"/>
      <c r="R124" s="68"/>
      <c r="S124" s="68"/>
      <c r="T124" s="68"/>
      <c r="U124" s="69"/>
    </row>
    <row r="126" spans="5:21" x14ac:dyDescent="0.25">
      <c r="E126" s="86"/>
      <c r="F126" s="87"/>
      <c r="G126" s="87"/>
      <c r="H126" s="88"/>
      <c r="I126" s="89"/>
      <c r="J126" s="89"/>
      <c r="K126" s="89"/>
      <c r="L126" s="266"/>
      <c r="M126" s="79"/>
      <c r="N126" s="79"/>
      <c r="O126" s="81"/>
      <c r="P126" s="79"/>
      <c r="Q126" s="79"/>
      <c r="R126" s="81"/>
      <c r="S126" s="81"/>
      <c r="T126" s="81"/>
      <c r="U126" s="88"/>
    </row>
  </sheetData>
  <mergeCells count="32">
    <mergeCell ref="A17:C17"/>
    <mergeCell ref="A18:C18"/>
    <mergeCell ref="A19:C19"/>
    <mergeCell ref="A20:C20"/>
    <mergeCell ref="A21:C21"/>
    <mergeCell ref="E1:E3"/>
    <mergeCell ref="D1:D3"/>
    <mergeCell ref="A1:A3"/>
    <mergeCell ref="B1:B3"/>
    <mergeCell ref="C1:C3"/>
    <mergeCell ref="A4:A14"/>
    <mergeCell ref="B4:B14"/>
    <mergeCell ref="H1:H3"/>
    <mergeCell ref="R1:U1"/>
    <mergeCell ref="O1:Q1"/>
    <mergeCell ref="G1:G3"/>
    <mergeCell ref="F1:F3"/>
    <mergeCell ref="L1:L3"/>
    <mergeCell ref="J1:J3"/>
    <mergeCell ref="K1:K3"/>
    <mergeCell ref="I1:I3"/>
    <mergeCell ref="M1:M3"/>
    <mergeCell ref="N1:N3"/>
    <mergeCell ref="C4:C14"/>
    <mergeCell ref="D4:D14"/>
    <mergeCell ref="P2:P3"/>
    <mergeCell ref="O2:O3"/>
    <mergeCell ref="U2:U3"/>
    <mergeCell ref="T2:T3"/>
    <mergeCell ref="S2:S3"/>
    <mergeCell ref="R2:R3"/>
    <mergeCell ref="Q2:Q3"/>
  </mergeCell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Overview</vt:lpstr>
      <vt:lpstr>Blast! Films (Sky)</vt:lpstr>
      <vt:lpstr>Firecracker (Tinopolis)</vt:lpstr>
      <vt:lpstr>Hartswood Films</vt:lpstr>
      <vt:lpstr>Hat Trick Productions</vt:lpstr>
      <vt:lpstr>Keo Films</vt:lpstr>
      <vt:lpstr>Kudos (Endemol Shine)</vt:lpstr>
      <vt:lpstr>Left Bank (Sony)</vt:lpstr>
      <vt:lpstr>Lion TV (All3media)</vt:lpstr>
      <vt:lpstr>Love Productions (Sky)</vt:lpstr>
      <vt:lpstr>Mammoth Screen (ITV)</vt:lpstr>
      <vt:lpstr>Pulse Films (Vice Media)</vt:lpstr>
      <vt:lpstr>Red (Studio Canal)</vt:lpstr>
      <vt:lpstr>'Keo Films'!Broadcast</vt:lpstr>
      <vt:lpstr>'Pulse Films (Vice Media)'!Broadcast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Barr</dc:creator>
  <cp:lastModifiedBy>Microsoft Office User</cp:lastModifiedBy>
  <cp:lastPrinted>2019-11-27T16:58:13Z</cp:lastPrinted>
  <dcterms:created xsi:type="dcterms:W3CDTF">2017-08-21T12:28:09Z</dcterms:created>
  <dcterms:modified xsi:type="dcterms:W3CDTF">2020-03-27T11:45:31Z</dcterms:modified>
  <cp:contentStatus/>
</cp:coreProperties>
</file>